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hidePivotFieldList="1"/>
  <mc:AlternateContent xmlns:mc="http://schemas.openxmlformats.org/markup-compatibility/2006">
    <mc:Choice Requires="x15">
      <x15ac:absPath xmlns:x15ac="http://schemas.microsoft.com/office/spreadsheetml/2010/11/ac" url="https://dbsis.lt/dbsis/ofiles/route-gs09/e963335f-517a-49ea-bdba-1cc0a769fce8/"/>
    </mc:Choice>
  </mc:AlternateContent>
  <xr:revisionPtr revIDLastSave="0" documentId="13_ncr:1_{2DCDF0A5-084A-40A1-86B0-730310D8E874}" xr6:coauthVersionLast="47" xr6:coauthVersionMax="47" xr10:uidLastSave="{00000000-0000-0000-0000-000000000000}"/>
  <bookViews>
    <workbookView xWindow="-108" yWindow="-108" windowWidth="23256" windowHeight="12456" firstSheet="3" activeTab="7" xr2:uid="{00000000-000D-0000-FFFF-FFFF00000000}"/>
  </bookViews>
  <sheets>
    <sheet name="II skyrius" sheetId="1" r:id="rId1"/>
    <sheet name="III skyrius" sheetId="2" r:id="rId2"/>
    <sheet name="IV skyrius I skirsnis" sheetId="3" r:id="rId3"/>
    <sheet name="IV skyrius II skirsnis" sheetId="4" r:id="rId4"/>
    <sheet name="IV skyrius III skirsnis" sheetId="6" r:id="rId5"/>
    <sheet name="IV skyrius IV skirsnis" sheetId="8" r:id="rId6"/>
    <sheet name="IV skyrius V skirsnis" sheetId="9" r:id="rId7"/>
    <sheet name="IV skyrius VI skirsnis" sheetId="10" r:id="rId8"/>
    <sheet name="IV skyrius VII skirsnis" sheetId="16" r:id="rId9"/>
    <sheet name="IV skyrius VIII skirsinis" sheetId="17" r:id="rId10"/>
    <sheet name="IV skyrius IX skirsnis" sheetId="18" r:id="rId11"/>
    <sheet name="IV skyrius X skirsnis" sheetId="19" r:id="rId12"/>
    <sheet name="IV skyrius XI skirsnis" sheetId="23" r:id="rId13"/>
    <sheet name="IV skyrius XII skirsnis" sheetId="24" r:id="rId14"/>
    <sheet name="IV skyrius XIII skirsnis " sheetId="25" r:id="rId15"/>
    <sheet name="IV skyrius XIV skirsnis" sheetId="26" r:id="rId16"/>
    <sheet name="IV skyrius XV skirsnis" sheetId="28" r:id="rId17"/>
    <sheet name="Lapas1" sheetId="27" state="hidden" r:id="rId18"/>
    <sheet name="1 lentelė" sheetId="13" state="hidden" r:id="rId19"/>
    <sheet name="2 lentelė" sheetId="14" state="hidden" r:id="rId20"/>
    <sheet name="3 lentelė" sheetId="15" state="hidden" r:id="rId21"/>
  </sheets>
  <definedNames>
    <definedName name="_xlnm._FilterDatabase" localSheetId="13" hidden="1">'IV skyrius XII skirsnis'!$N$1:$N$371</definedName>
    <definedName name="_ftn1" localSheetId="0">'II skyrius'!$B$35</definedName>
    <definedName name="_ftnref1" localSheetId="0">'II skyrius'!#REF!</definedName>
    <definedName name="_xlnm.Print_Area" localSheetId="18">'1 lentelė'!$A$1:$V$309</definedName>
    <definedName name="_xlnm.Print_Area" localSheetId="0">'II skyrius'!$B$1:$K$98</definedName>
    <definedName name="_xlnm.Print_Area" localSheetId="1">'III skyrius'!$B$1:$L$24</definedName>
    <definedName name="_xlnm.Print_Area" localSheetId="2">'IV skyrius I skirsnis'!$B$1:$Q$218</definedName>
    <definedName name="_xlnm.Print_Area" localSheetId="3">'IV skyrius II skirsnis'!$B$1:$Q$65</definedName>
    <definedName name="_xlnm.Print_Area" localSheetId="4">'IV skyrius III skirsnis'!$B$1:$Q$69</definedName>
    <definedName name="_xlnm.Print_Area" localSheetId="5">'IV skyrius IV skirsnis'!$B$1:$Q$139</definedName>
    <definedName name="_xlnm.Print_Area" localSheetId="10">'IV skyrius IX skirsnis'!$B$1:$Q$105</definedName>
    <definedName name="_xlnm.Print_Area" localSheetId="6">'IV skyrius V skirsnis'!$B$1:$Q$85</definedName>
    <definedName name="_xlnm.Print_Area" localSheetId="7">'IV skyrius VI skirsnis'!$B$1:$Q$119</definedName>
    <definedName name="_xlnm.Print_Area" localSheetId="8">'IV skyrius VII skirsnis'!$B$1:$Q$81</definedName>
    <definedName name="_xlnm.Print_Area" localSheetId="9">'IV skyrius VIII skirsinis'!$B$1:$Q$123</definedName>
    <definedName name="_xlnm.Print_Area" localSheetId="11">'IV skyrius X skirsnis'!$B$1:$Q$81</definedName>
    <definedName name="_xlnm.Print_Area" localSheetId="12">'IV skyrius XI skirsnis'!$B$1:$Q$77</definedName>
    <definedName name="_xlnm.Print_Area" localSheetId="13">'IV skyrius XII skirsnis'!$B$1:$Q$371</definedName>
    <definedName name="_xlnm.Print_Area" localSheetId="15">'IV skyrius XIV skirsnis'!$B$1:$Q$81</definedName>
    <definedName name="_xlnm.Print_Area" localSheetId="16">'IV skyrius XV skirsnis'!$B$1:$Q$65</definedName>
    <definedName name="_xlnm.Print_Titles" localSheetId="18">'1 lentelė'!$9:$11</definedName>
    <definedName name="_xlnm.Print_Titles" localSheetId="19">'2 lentelė'!$3:$5</definedName>
    <definedName name="_xlnm.Print_Titles" localSheetId="0">'II skyrius'!$6:$8</definedName>
    <definedName name="_xlnm.Print_Titles" localSheetId="1">'III skyrius'!$6:$8</definedName>
    <definedName name="_xlnm.Print_Titles" localSheetId="2">'IV skyrius I skirsnis'!$44:$47</definedName>
    <definedName name="_xlnm.Print_Titles" localSheetId="5">'IV skyrius IV skirsnis'!$35:$38</definedName>
    <definedName name="_xlnm.Print_Titles" localSheetId="7">'IV skyrius VI skirsnis'!$33:$36</definedName>
    <definedName name="_xlnm.Print_Titles" localSheetId="8">'IV skyrius VII skirsnis'!$33:$36</definedName>
    <definedName name="_xlnm.Print_Titles" localSheetId="9">'IV skyrius VIII skirsinis'!$35:$38</definedName>
    <definedName name="_xlnm.Print_Titles" localSheetId="13">'IV skyrius XII skirsnis'!$39:$42</definedName>
    <definedName name="_xlnm.Print_Titles" localSheetId="14">'IV skyrius XIII skirsnis '!$37:$40</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87" i="24" l="1"/>
  <c r="I43" i="16"/>
  <c r="I49" i="16"/>
  <c r="I55" i="16"/>
  <c r="F28" i="10"/>
  <c r="O67" i="24" l="1"/>
  <c r="O63" i="24"/>
  <c r="O47" i="24" s="1"/>
  <c r="J61" i="24"/>
  <c r="K61" i="24"/>
  <c r="L61" i="24"/>
  <c r="M61" i="24"/>
  <c r="O39" i="28"/>
  <c r="N10" i="28" s="1"/>
  <c r="I27" i="1" s="1"/>
  <c r="O37" i="28"/>
  <c r="N11" i="28"/>
  <c r="I4" i="28"/>
  <c r="F4" i="28"/>
  <c r="M45" i="28"/>
  <c r="M37" i="28" s="1"/>
  <c r="L45" i="28"/>
  <c r="L37" i="28" s="1"/>
  <c r="K45" i="28"/>
  <c r="F21" i="28" s="1"/>
  <c r="F20" i="28" s="1"/>
  <c r="J45" i="28"/>
  <c r="J37" i="28" s="1"/>
  <c r="I41" i="28"/>
  <c r="I45" i="28" s="1"/>
  <c r="I37" i="28" s="1"/>
  <c r="F24" i="28"/>
  <c r="F19" i="28" l="1"/>
  <c r="F18" i="28" s="1"/>
  <c r="F27" i="28"/>
  <c r="F26" i="28" s="1"/>
  <c r="J13" i="2"/>
  <c r="K13" i="2"/>
  <c r="K37" i="28"/>
  <c r="F23" i="28"/>
  <c r="F22" i="28" s="1"/>
  <c r="F17" i="28"/>
  <c r="F30" i="28" s="1"/>
  <c r="O229" i="24" l="1"/>
  <c r="O227" i="24"/>
  <c r="O225" i="24"/>
  <c r="O223" i="24"/>
  <c r="O69" i="24"/>
  <c r="O65" i="24"/>
  <c r="O61" i="24"/>
  <c r="I185" i="24"/>
  <c r="O49" i="8"/>
  <c r="O47" i="8"/>
  <c r="O45" i="8"/>
  <c r="O43" i="8"/>
  <c r="O41" i="8"/>
  <c r="O39" i="8"/>
  <c r="J39" i="8"/>
  <c r="K39" i="8"/>
  <c r="L39" i="8"/>
  <c r="M39" i="8"/>
  <c r="I106" i="8"/>
  <c r="J118" i="8"/>
  <c r="K118" i="8"/>
  <c r="L118" i="8"/>
  <c r="M118" i="8"/>
  <c r="O95" i="25"/>
  <c r="O43" i="25" s="1"/>
  <c r="O93" i="25"/>
  <c r="F27" i="10" l="1"/>
  <c r="O49" i="24"/>
  <c r="L37" i="10"/>
  <c r="M37" i="10"/>
  <c r="O91" i="25"/>
  <c r="J91" i="25"/>
  <c r="K91" i="25"/>
  <c r="L91" i="25"/>
  <c r="M91" i="25"/>
  <c r="F26" i="10" l="1"/>
  <c r="J94" i="10"/>
  <c r="K94" i="10"/>
  <c r="L94" i="10"/>
  <c r="K12" i="2" s="1"/>
  <c r="M94" i="10"/>
  <c r="O41" i="10"/>
  <c r="O39" i="10"/>
  <c r="O37" i="10"/>
  <c r="I84" i="10"/>
  <c r="N11" i="24" l="1"/>
  <c r="O57" i="24"/>
  <c r="O53" i="24"/>
  <c r="N16" i="24" s="1"/>
  <c r="I91" i="1" s="1"/>
  <c r="O221" i="24"/>
  <c r="I253" i="24" l="1"/>
  <c r="I259" i="24"/>
  <c r="I247" i="24"/>
  <c r="O59" i="24" l="1"/>
  <c r="O197" i="24"/>
  <c r="O195" i="24"/>
  <c r="O43" i="24" s="1"/>
  <c r="N10" i="24" s="1"/>
  <c r="I95" i="1" s="1"/>
  <c r="O51" i="24"/>
  <c r="O45" i="24"/>
  <c r="N12" i="24" s="1"/>
  <c r="I93" i="1" s="1"/>
  <c r="I4" i="26"/>
  <c r="F4" i="26"/>
  <c r="M61" i="26"/>
  <c r="M37" i="26" s="1"/>
  <c r="L61" i="26"/>
  <c r="K17" i="2" s="1"/>
  <c r="K61" i="26"/>
  <c r="F21" i="26" s="1"/>
  <c r="F20" i="26" s="1"/>
  <c r="J61" i="26"/>
  <c r="F19" i="26" s="1"/>
  <c r="F18" i="26" s="1"/>
  <c r="I57" i="26"/>
  <c r="I53" i="26"/>
  <c r="I49" i="26"/>
  <c r="I45" i="26"/>
  <c r="I41" i="26"/>
  <c r="O39" i="26"/>
  <c r="N10" i="26" s="1"/>
  <c r="I63" i="1" s="1"/>
  <c r="O37" i="26"/>
  <c r="F24" i="26"/>
  <c r="N11" i="26"/>
  <c r="N14" i="24" l="1"/>
  <c r="I97" i="1"/>
  <c r="F23" i="26"/>
  <c r="F22" i="26" s="1"/>
  <c r="F17" i="26" s="1"/>
  <c r="I61" i="26"/>
  <c r="I37" i="26" s="1"/>
  <c r="O55" i="24"/>
  <c r="J37" i="26"/>
  <c r="F27" i="26"/>
  <c r="F26" i="26" s="1"/>
  <c r="K37" i="26"/>
  <c r="L37" i="26"/>
  <c r="I4" i="25"/>
  <c r="G4" i="25"/>
  <c r="I115" i="25"/>
  <c r="I105" i="25"/>
  <c r="I101" i="25"/>
  <c r="O53" i="25"/>
  <c r="N14" i="25" s="1"/>
  <c r="I71" i="1" s="1"/>
  <c r="O51" i="25"/>
  <c r="N12" i="25" s="1"/>
  <c r="I69" i="1" s="1"/>
  <c r="O47" i="25"/>
  <c r="O45" i="25"/>
  <c r="I87" i="25"/>
  <c r="I83" i="25"/>
  <c r="I79" i="25"/>
  <c r="I75" i="25"/>
  <c r="I71" i="25"/>
  <c r="I67" i="25"/>
  <c r="I63" i="25"/>
  <c r="I59" i="25"/>
  <c r="O57" i="25"/>
  <c r="O49" i="25" s="1"/>
  <c r="N10" i="25" s="1"/>
  <c r="I73" i="1" s="1"/>
  <c r="O55" i="25"/>
  <c r="O41" i="25" s="1"/>
  <c r="M55" i="25"/>
  <c r="L55" i="25"/>
  <c r="K55" i="25"/>
  <c r="J55" i="25"/>
  <c r="F33" i="25"/>
  <c r="F28" i="25"/>
  <c r="N15" i="25"/>
  <c r="N13" i="25"/>
  <c r="N11" i="25"/>
  <c r="I4" i="24"/>
  <c r="G4" i="24"/>
  <c r="F30" i="24"/>
  <c r="I71" i="24"/>
  <c r="I77" i="24"/>
  <c r="I97" i="24"/>
  <c r="I107" i="24"/>
  <c r="I117" i="24"/>
  <c r="I127" i="24"/>
  <c r="I143" i="24"/>
  <c r="I179" i="24"/>
  <c r="J195" i="24"/>
  <c r="K195" i="24"/>
  <c r="L195" i="24"/>
  <c r="M195" i="24"/>
  <c r="I201" i="24"/>
  <c r="I203" i="24"/>
  <c r="I209" i="24"/>
  <c r="I213" i="24"/>
  <c r="I217" i="24"/>
  <c r="J221" i="24"/>
  <c r="K221" i="24"/>
  <c r="L221" i="24"/>
  <c r="M221" i="24"/>
  <c r="I231" i="24"/>
  <c r="I235" i="24"/>
  <c r="I241" i="24"/>
  <c r="I265" i="24"/>
  <c r="I271" i="24"/>
  <c r="I277" i="24"/>
  <c r="I283" i="24"/>
  <c r="I289" i="24"/>
  <c r="I295" i="24"/>
  <c r="I301" i="24"/>
  <c r="I307" i="24"/>
  <c r="I313" i="24"/>
  <c r="I319" i="24"/>
  <c r="I325" i="24"/>
  <c r="I331" i="24"/>
  <c r="I337" i="24"/>
  <c r="J17" i="2" l="1"/>
  <c r="I61" i="24"/>
  <c r="I91" i="25"/>
  <c r="F30" i="26"/>
  <c r="J41" i="25"/>
  <c r="K125" i="25"/>
  <c r="F25" i="25" s="1"/>
  <c r="F24" i="25" s="1"/>
  <c r="M125" i="25"/>
  <c r="F31" i="25" s="1"/>
  <c r="F30" i="25" s="1"/>
  <c r="K41" i="25"/>
  <c r="L41" i="25"/>
  <c r="I55" i="25"/>
  <c r="J125" i="25"/>
  <c r="F23" i="25" s="1"/>
  <c r="F22" i="25" s="1"/>
  <c r="M41" i="25"/>
  <c r="L125" i="25"/>
  <c r="K343" i="24"/>
  <c r="K43" i="24" s="1"/>
  <c r="F27" i="24" s="1"/>
  <c r="F26" i="24" s="1"/>
  <c r="M343" i="24"/>
  <c r="M43" i="24" s="1"/>
  <c r="F33" i="24" s="1"/>
  <c r="F32" i="24" s="1"/>
  <c r="I221" i="24"/>
  <c r="I195" i="24"/>
  <c r="L343" i="24"/>
  <c r="J343" i="24"/>
  <c r="I43" i="24" l="1"/>
  <c r="J43" i="24"/>
  <c r="F25" i="24" s="1"/>
  <c r="F24" i="24" s="1"/>
  <c r="L23" i="2"/>
  <c r="I41" i="25"/>
  <c r="I125" i="25"/>
  <c r="J19" i="2" s="1"/>
  <c r="L43" i="24"/>
  <c r="F29" i="24" s="1"/>
  <c r="F28" i="24" s="1"/>
  <c r="F23" i="24" s="1"/>
  <c r="K23" i="2"/>
  <c r="F27" i="25"/>
  <c r="F26" i="25" s="1"/>
  <c r="F21" i="25" s="1"/>
  <c r="F34" i="25" s="1"/>
  <c r="K19" i="2"/>
  <c r="I343" i="24"/>
  <c r="J23" i="2" s="1"/>
  <c r="N10" i="10"/>
  <c r="I80" i="10"/>
  <c r="F36" i="24" l="1"/>
  <c r="I4" i="23"/>
  <c r="F4" i="23"/>
  <c r="O39" i="23"/>
  <c r="N10" i="23" s="1"/>
  <c r="I23" i="1" s="1"/>
  <c r="O37" i="23"/>
  <c r="N11" i="23"/>
  <c r="M57" i="23"/>
  <c r="M37" i="23" s="1"/>
  <c r="L57" i="23"/>
  <c r="K57" i="23"/>
  <c r="K37" i="23" s="1"/>
  <c r="J57" i="23"/>
  <c r="J37" i="23" s="1"/>
  <c r="I53" i="23"/>
  <c r="I49" i="23"/>
  <c r="I45" i="23"/>
  <c r="I41" i="23"/>
  <c r="F24" i="23"/>
  <c r="F19" i="23"/>
  <c r="F18" i="23" s="1"/>
  <c r="F27" i="23" l="1"/>
  <c r="F26" i="23" s="1"/>
  <c r="I57" i="23"/>
  <c r="L37" i="23"/>
  <c r="K11" i="2"/>
  <c r="F21" i="23"/>
  <c r="F20" i="23" s="1"/>
  <c r="F23" i="23"/>
  <c r="F22" i="23" s="1"/>
  <c r="F17" i="23" l="1"/>
  <c r="F30" i="23" s="1"/>
  <c r="I37" i="23"/>
  <c r="J11" i="2"/>
  <c r="I4" i="19"/>
  <c r="F4" i="19"/>
  <c r="I4" i="18"/>
  <c r="F4" i="18"/>
  <c r="M61" i="19"/>
  <c r="M37" i="19" s="1"/>
  <c r="L61" i="19"/>
  <c r="K16" i="2" s="1"/>
  <c r="K61" i="19"/>
  <c r="K37" i="19" s="1"/>
  <c r="J61" i="19"/>
  <c r="I57" i="19"/>
  <c r="I53" i="19"/>
  <c r="I49" i="19"/>
  <c r="I45" i="19"/>
  <c r="I41" i="19"/>
  <c r="O39" i="19"/>
  <c r="N10" i="19" s="1"/>
  <c r="I61" i="1" s="1"/>
  <c r="O37" i="19"/>
  <c r="J37" i="19"/>
  <c r="F24" i="19"/>
  <c r="F19" i="19"/>
  <c r="F18" i="19"/>
  <c r="N11" i="19"/>
  <c r="I62" i="1" s="1"/>
  <c r="M85" i="18"/>
  <c r="M37" i="18" s="1"/>
  <c r="L85" i="18"/>
  <c r="K85" i="18"/>
  <c r="F21" i="18" s="1"/>
  <c r="F20" i="18" s="1"/>
  <c r="J85" i="18"/>
  <c r="F19" i="18" s="1"/>
  <c r="F18" i="18" s="1"/>
  <c r="I81" i="18"/>
  <c r="I77" i="18"/>
  <c r="I73" i="18"/>
  <c r="I69" i="18"/>
  <c r="I65" i="18"/>
  <c r="I61" i="18"/>
  <c r="I57" i="18"/>
  <c r="I53" i="18"/>
  <c r="I49" i="18"/>
  <c r="I45" i="18"/>
  <c r="I41" i="18"/>
  <c r="O39" i="18"/>
  <c r="N10" i="18" s="1"/>
  <c r="I59" i="1" s="1"/>
  <c r="O37" i="18"/>
  <c r="K37" i="18"/>
  <c r="F24" i="18"/>
  <c r="N11" i="18"/>
  <c r="I60" i="1" s="1"/>
  <c r="J37" i="18" l="1"/>
  <c r="F27" i="18"/>
  <c r="F26" i="18" s="1"/>
  <c r="F23" i="19"/>
  <c r="F22" i="19" s="1"/>
  <c r="L37" i="19"/>
  <c r="F27" i="19"/>
  <c r="F26" i="19" s="1"/>
  <c r="I85" i="18"/>
  <c r="I37" i="18" s="1"/>
  <c r="I61" i="19"/>
  <c r="I37" i="19" s="1"/>
  <c r="L37" i="18"/>
  <c r="K15" i="2"/>
  <c r="F21" i="19"/>
  <c r="F20" i="19" s="1"/>
  <c r="F23" i="18"/>
  <c r="F22" i="18" s="1"/>
  <c r="F17" i="18" s="1"/>
  <c r="F30" i="18" s="1"/>
  <c r="J15" i="2" l="1"/>
  <c r="F17" i="19"/>
  <c r="F30" i="19" s="1"/>
  <c r="J16" i="2"/>
  <c r="N12" i="8"/>
  <c r="F26" i="17"/>
  <c r="M39" i="17"/>
  <c r="L39" i="17"/>
  <c r="K39" i="17"/>
  <c r="J39" i="17"/>
  <c r="K103" i="17"/>
  <c r="F23" i="17" s="1"/>
  <c r="F22" i="17" s="1"/>
  <c r="J103" i="17"/>
  <c r="F21" i="17" s="1"/>
  <c r="F20" i="17" s="1"/>
  <c r="M103" i="17"/>
  <c r="F29" i="17" s="1"/>
  <c r="F28" i="17" s="1"/>
  <c r="L103" i="17"/>
  <c r="I95" i="17"/>
  <c r="O45" i="17"/>
  <c r="O39" i="17"/>
  <c r="I87" i="17"/>
  <c r="I79" i="17"/>
  <c r="I71" i="17"/>
  <c r="I63" i="17"/>
  <c r="I55" i="17"/>
  <c r="I47" i="17"/>
  <c r="I86" i="17"/>
  <c r="I83" i="17"/>
  <c r="I82" i="17"/>
  <c r="I81" i="17"/>
  <c r="I80" i="17"/>
  <c r="I70" i="17"/>
  <c r="I69" i="17"/>
  <c r="I66" i="17"/>
  <c r="I65" i="17"/>
  <c r="I64" i="17"/>
  <c r="F25" i="17" l="1"/>
  <c r="F24" i="17" s="1"/>
  <c r="F19" i="17" s="1"/>
  <c r="F32" i="17" s="1"/>
  <c r="K18" i="2"/>
  <c r="I39" i="17"/>
  <c r="I103" i="17"/>
  <c r="J18" i="2" s="1"/>
  <c r="O43" i="17"/>
  <c r="N12" i="17" s="1"/>
  <c r="I67" i="1" s="1"/>
  <c r="O41" i="17"/>
  <c r="N10" i="17" s="1"/>
  <c r="I65" i="1" s="1"/>
  <c r="I4" i="17"/>
  <c r="G4" i="17"/>
  <c r="N11" i="17"/>
  <c r="F28" i="16"/>
  <c r="F27" i="16"/>
  <c r="O41" i="16"/>
  <c r="O39" i="16"/>
  <c r="O37" i="16"/>
  <c r="M37" i="16"/>
  <c r="L37" i="16"/>
  <c r="I37" i="16"/>
  <c r="I19" i="1" l="1"/>
  <c r="N10" i="16"/>
  <c r="I4" i="16"/>
  <c r="G4" i="16"/>
  <c r="M61" i="16"/>
  <c r="F26" i="16" s="1"/>
  <c r="L61" i="16"/>
  <c r="K61" i="16"/>
  <c r="F21" i="16" s="1"/>
  <c r="F20" i="16" s="1"/>
  <c r="J61" i="16"/>
  <c r="F19" i="16" s="1"/>
  <c r="F18" i="16" s="1"/>
  <c r="K37" i="16"/>
  <c r="J37" i="16"/>
  <c r="F24" i="16"/>
  <c r="N11" i="16"/>
  <c r="C63" i="13" a="1"/>
  <c r="C63" i="13" s="1"/>
  <c r="F164" i="13"/>
  <c r="F294" i="13"/>
  <c r="F293" i="13"/>
  <c r="F292" i="13"/>
  <c r="F291" i="13"/>
  <c r="F290" i="13"/>
  <c r="F289" i="13"/>
  <c r="F288" i="13"/>
  <c r="F287" i="13"/>
  <c r="F286" i="13"/>
  <c r="F285" i="13"/>
  <c r="F284" i="13"/>
  <c r="F283" i="13"/>
  <c r="F253" i="13"/>
  <c r="F264" i="13" s="1"/>
  <c r="F252" i="13"/>
  <c r="F251" i="13"/>
  <c r="F250" i="13"/>
  <c r="F262" i="13" s="1"/>
  <c r="F249" i="13"/>
  <c r="F248" i="13"/>
  <c r="F247" i="13"/>
  <c r="F260" i="13" s="1"/>
  <c r="F246" i="13"/>
  <c r="F245" i="13"/>
  <c r="F244" i="13"/>
  <c r="F258" i="13" s="1"/>
  <c r="F243" i="13"/>
  <c r="F242" i="13"/>
  <c r="F241" i="13"/>
  <c r="F256" i="13" s="1"/>
  <c r="F240" i="13"/>
  <c r="F239" i="13"/>
  <c r="F223" i="13"/>
  <c r="F226" i="13" s="1"/>
  <c r="F222" i="13"/>
  <c r="F221" i="13"/>
  <c r="F205" i="13"/>
  <c r="F210" i="13" s="1"/>
  <c r="F204" i="13"/>
  <c r="F203" i="13"/>
  <c r="F202" i="13"/>
  <c r="F208" i="13" s="1"/>
  <c r="F201" i="13"/>
  <c r="F200" i="13"/>
  <c r="F193" i="13"/>
  <c r="F192" i="13"/>
  <c r="F191" i="13"/>
  <c r="F190" i="13"/>
  <c r="F189" i="13"/>
  <c r="F188" i="13"/>
  <c r="F187" i="13"/>
  <c r="F186" i="13"/>
  <c r="F185" i="13"/>
  <c r="F175" i="13"/>
  <c r="F174" i="13"/>
  <c r="F173" i="13"/>
  <c r="F172" i="13"/>
  <c r="F171" i="13"/>
  <c r="F170" i="13"/>
  <c r="F169" i="13"/>
  <c r="F168" i="13"/>
  <c r="F167" i="13"/>
  <c r="F166" i="13"/>
  <c r="F165" i="13"/>
  <c r="F150" i="13"/>
  <c r="F153" i="13" s="1"/>
  <c r="F149" i="13"/>
  <c r="F148" i="13"/>
  <c r="F145" i="13"/>
  <c r="F144" i="13"/>
  <c r="F143" i="13"/>
  <c r="F142" i="13"/>
  <c r="F141" i="13"/>
  <c r="F140" i="13"/>
  <c r="F139" i="13"/>
  <c r="F138" i="13"/>
  <c r="F137" i="13"/>
  <c r="F136" i="13"/>
  <c r="F135" i="13"/>
  <c r="F134" i="13"/>
  <c r="F133" i="13"/>
  <c r="F132" i="13"/>
  <c r="F131" i="13"/>
  <c r="F130" i="13"/>
  <c r="F128" i="13"/>
  <c r="F129" i="13"/>
  <c r="F127" i="13"/>
  <c r="F126" i="13"/>
  <c r="F125" i="13"/>
  <c r="F124" i="13"/>
  <c r="F123" i="13"/>
  <c r="F122" i="13"/>
  <c r="F121" i="13"/>
  <c r="F120" i="13"/>
  <c r="F119" i="13"/>
  <c r="F118" i="13"/>
  <c r="F117" i="13"/>
  <c r="F116" i="13"/>
  <c r="F115" i="13"/>
  <c r="F114" i="13"/>
  <c r="F113" i="13"/>
  <c r="F112" i="13"/>
  <c r="F110" i="13"/>
  <c r="F111" i="13"/>
  <c r="F109" i="13"/>
  <c r="F106" i="13"/>
  <c r="F107" i="13"/>
  <c r="F108" i="13"/>
  <c r="F105" i="13"/>
  <c r="F104" i="13"/>
  <c r="F68" i="13"/>
  <c r="F67" i="13"/>
  <c r="F66" i="13"/>
  <c r="F65" i="13"/>
  <c r="F71" i="13" s="1"/>
  <c r="F63" i="13"/>
  <c r="F64" i="13" a="1"/>
  <c r="F64" i="13" s="1"/>
  <c r="F57" i="13"/>
  <c r="F55" i="13"/>
  <c r="F56" i="13"/>
  <c r="F47" i="13"/>
  <c r="F46" i="13"/>
  <c r="F50" i="13" s="1"/>
  <c r="F45" i="13"/>
  <c r="F41" i="13"/>
  <c r="F40" i="13"/>
  <c r="F39" i="13"/>
  <c r="F34" i="13" a="1"/>
  <c r="F34" i="13" s="1"/>
  <c r="F31" i="13" a="1"/>
  <c r="F31" i="13" s="1"/>
  <c r="F28" i="13" a="1"/>
  <c r="F28" i="13" s="1"/>
  <c r="F27" i="13"/>
  <c r="F26" i="13"/>
  <c r="F25" i="13"/>
  <c r="F24" i="13"/>
  <c r="F23" i="13"/>
  <c r="F22" i="13"/>
  <c r="F23" i="16" l="1"/>
  <c r="F22" i="16" s="1"/>
  <c r="F17" i="16" s="1"/>
  <c r="F30" i="16" s="1"/>
  <c r="K9" i="2"/>
  <c r="I61" i="16"/>
  <c r="J9" i="2" s="1"/>
  <c r="K275" i="13"/>
  <c r="L275" i="13"/>
  <c r="M275" i="13"/>
  <c r="N275" i="13"/>
  <c r="O275" i="13"/>
  <c r="P275" i="13"/>
  <c r="Q275" i="13"/>
  <c r="R275" i="13"/>
  <c r="S275" i="13"/>
  <c r="T275" i="13"/>
  <c r="U275" i="13"/>
  <c r="J275" i="13"/>
  <c r="I283" i="13"/>
  <c r="I285" i="13"/>
  <c r="H283" i="13"/>
  <c r="H285" i="13"/>
  <c r="J179" i="13"/>
  <c r="K179" i="13"/>
  <c r="L179" i="13"/>
  <c r="M179" i="13"/>
  <c r="N179" i="13"/>
  <c r="O179" i="13"/>
  <c r="P179" i="13"/>
  <c r="Q179" i="13"/>
  <c r="R179" i="13"/>
  <c r="S179" i="13"/>
  <c r="T179" i="13"/>
  <c r="U179" i="13"/>
  <c r="I185" i="13"/>
  <c r="I187" i="13"/>
  <c r="H185" i="13"/>
  <c r="H187" i="13"/>
  <c r="K156" i="13"/>
  <c r="L156" i="13"/>
  <c r="M156" i="13"/>
  <c r="N156" i="13"/>
  <c r="O156" i="13"/>
  <c r="P156" i="13"/>
  <c r="Q156" i="13"/>
  <c r="R156" i="13"/>
  <c r="S156" i="13"/>
  <c r="T156" i="13"/>
  <c r="U156" i="13"/>
  <c r="J156" i="13"/>
  <c r="I164" i="13"/>
  <c r="I166" i="13"/>
  <c r="H164" i="13"/>
  <c r="H166" i="13"/>
  <c r="I104" i="13"/>
  <c r="I106" i="13"/>
  <c r="H104" i="13"/>
  <c r="H106" i="13"/>
  <c r="K37" i="13"/>
  <c r="L37" i="13"/>
  <c r="M37" i="13"/>
  <c r="N37" i="13"/>
  <c r="O37" i="13"/>
  <c r="P37" i="13"/>
  <c r="Q37" i="13"/>
  <c r="R37" i="13"/>
  <c r="S37" i="13"/>
  <c r="T37" i="13"/>
  <c r="U37" i="13"/>
  <c r="J37" i="13"/>
  <c r="K53" i="13"/>
  <c r="L53" i="13"/>
  <c r="M53" i="13"/>
  <c r="N53" i="13"/>
  <c r="O53" i="13"/>
  <c r="P53" i="13"/>
  <c r="Q53" i="13"/>
  <c r="R53" i="13"/>
  <c r="S53" i="13"/>
  <c r="T53" i="13"/>
  <c r="U53" i="13"/>
  <c r="J53" i="13"/>
  <c r="H57" i="13"/>
  <c r="I57" i="13"/>
  <c r="I55" i="13"/>
  <c r="H55" i="13"/>
  <c r="H41" i="13"/>
  <c r="I41" i="13"/>
  <c r="I39" i="13"/>
  <c r="H39" i="13"/>
  <c r="I22" i="13"/>
  <c r="I24" i="13"/>
  <c r="H22" i="13"/>
  <c r="H24" i="13"/>
  <c r="N59" i="13"/>
  <c r="O59" i="13"/>
  <c r="P59" i="13"/>
  <c r="Q59" i="13"/>
  <c r="R59" i="13"/>
  <c r="S59" i="13"/>
  <c r="T59" i="13"/>
  <c r="U59" i="13"/>
  <c r="L69" i="13"/>
  <c r="L59" i="13" s="1"/>
  <c r="I75" i="13"/>
  <c r="I73" i="13"/>
  <c r="F70" i="13"/>
  <c r="C70" i="13"/>
  <c r="I65" i="13"/>
  <c r="I71" i="13" s="1"/>
  <c r="H63" i="13"/>
  <c r="H70" i="13" s="1"/>
  <c r="H65" i="13"/>
  <c r="H71" i="13" s="1"/>
  <c r="N146" i="13"/>
  <c r="O146" i="13"/>
  <c r="P146" i="13"/>
  <c r="Q146" i="13"/>
  <c r="R146" i="13"/>
  <c r="S146" i="13"/>
  <c r="T146" i="13"/>
  <c r="U146" i="13"/>
  <c r="L151" i="13"/>
  <c r="L146" i="13" s="1"/>
  <c r="I155" i="13"/>
  <c r="C148" i="13" a="1"/>
  <c r="C148" i="13" s="1"/>
  <c r="C152" i="13" s="1"/>
  <c r="F152" i="13"/>
  <c r="H150" i="13"/>
  <c r="H153" i="13" s="1"/>
  <c r="H148" i="13"/>
  <c r="H152" i="13" s="1"/>
  <c r="U206" i="13"/>
  <c r="U196" i="13" s="1"/>
  <c r="T206" i="13"/>
  <c r="T196" i="13" s="1"/>
  <c r="S206" i="13"/>
  <c r="S196" i="13" s="1"/>
  <c r="R206" i="13"/>
  <c r="R196" i="13" s="1"/>
  <c r="Q206" i="13"/>
  <c r="Q196" i="13" s="1"/>
  <c r="P206" i="13"/>
  <c r="P196" i="13" s="1"/>
  <c r="O206" i="13"/>
  <c r="O196" i="13" s="1"/>
  <c r="N206" i="13"/>
  <c r="N196" i="13" s="1"/>
  <c r="L206" i="13"/>
  <c r="L196" i="13" s="1"/>
  <c r="I218" i="13"/>
  <c r="I216" i="13"/>
  <c r="I214" i="13"/>
  <c r="I212" i="13"/>
  <c r="F209" i="13"/>
  <c r="F207" i="13"/>
  <c r="C203" i="13" a="1"/>
  <c r="C203" i="13" s="1"/>
  <c r="C209" i="13" s="1"/>
  <c r="C200" i="13" a="1"/>
  <c r="C200" i="13" s="1"/>
  <c r="C207" i="13" s="1"/>
  <c r="I202" i="13"/>
  <c r="I208" i="13" s="1"/>
  <c r="H200" i="13"/>
  <c r="H207" i="13" s="1"/>
  <c r="H202" i="13"/>
  <c r="H208" i="13" s="1"/>
  <c r="N43" i="13"/>
  <c r="O43" i="13"/>
  <c r="P43" i="13"/>
  <c r="Q43" i="13"/>
  <c r="R43" i="13"/>
  <c r="S43" i="13"/>
  <c r="T43" i="13"/>
  <c r="U43" i="13"/>
  <c r="L48" i="13"/>
  <c r="L43" i="13" s="1"/>
  <c r="I52" i="13"/>
  <c r="F49" i="13"/>
  <c r="C45" i="13" a="1"/>
  <c r="C45" i="13" s="1"/>
  <c r="C49" i="13" s="1"/>
  <c r="H47" i="13"/>
  <c r="H50" i="13" s="1"/>
  <c r="H45" i="13"/>
  <c r="H49" i="13" s="1"/>
  <c r="I228" i="13"/>
  <c r="F225" i="13"/>
  <c r="H223" i="13"/>
  <c r="H226" i="13" s="1"/>
  <c r="H221" i="13"/>
  <c r="H225" i="13" s="1"/>
  <c r="C221" i="13" a="1"/>
  <c r="C221" i="13" s="1"/>
  <c r="C225" i="13" s="1"/>
  <c r="N219" i="13"/>
  <c r="O219" i="13"/>
  <c r="P219" i="13"/>
  <c r="Q219" i="13"/>
  <c r="R219" i="13"/>
  <c r="S219" i="13"/>
  <c r="T219" i="13"/>
  <c r="U219" i="13"/>
  <c r="C239" i="13" a="1"/>
  <c r="C239" i="13" s="1"/>
  <c r="H241" i="13"/>
  <c r="H256" i="13" s="1"/>
  <c r="H239" i="13"/>
  <c r="I266" i="13"/>
  <c r="I268" i="13"/>
  <c r="I270" i="13"/>
  <c r="I272" i="13"/>
  <c r="I274" i="13"/>
  <c r="H247" i="13"/>
  <c r="H260" i="13" s="1"/>
  <c r="H244" i="13"/>
  <c r="H258" i="13" s="1"/>
  <c r="C251" i="13" a="1"/>
  <c r="C251" i="13" s="1"/>
  <c r="C248" i="13" a="1"/>
  <c r="C248" i="13" s="1"/>
  <c r="C245" i="13" a="1"/>
  <c r="C245" i="13" s="1"/>
  <c r="C242" i="13" a="1"/>
  <c r="C242" i="13" s="1"/>
  <c r="H288" i="13"/>
  <c r="I288" i="13"/>
  <c r="H289" i="13"/>
  <c r="I289" i="13"/>
  <c r="H291" i="13"/>
  <c r="I291" i="13"/>
  <c r="H292" i="13"/>
  <c r="I292" i="13"/>
  <c r="H294" i="13"/>
  <c r="I294" i="13"/>
  <c r="I286" i="13"/>
  <c r="H286" i="13"/>
  <c r="H245" i="13"/>
  <c r="H248" i="13"/>
  <c r="H250" i="13"/>
  <c r="H262" i="13" s="1"/>
  <c r="H251" i="13"/>
  <c r="H253" i="13"/>
  <c r="H264" i="13" s="1"/>
  <c r="H242" i="13"/>
  <c r="H205" i="13"/>
  <c r="H210" i="13" s="1"/>
  <c r="I205" i="13"/>
  <c r="I210" i="13" s="1"/>
  <c r="H203" i="13"/>
  <c r="H209" i="13" s="1"/>
  <c r="H190" i="13"/>
  <c r="I190" i="13"/>
  <c r="H191" i="13"/>
  <c r="I191" i="13"/>
  <c r="H193" i="13"/>
  <c r="I193" i="13"/>
  <c r="I188" i="13"/>
  <c r="H188" i="13"/>
  <c r="H169" i="13"/>
  <c r="I169" i="13"/>
  <c r="H170" i="13"/>
  <c r="I170" i="13"/>
  <c r="H172" i="13"/>
  <c r="I172" i="13"/>
  <c r="H173" i="13"/>
  <c r="I173" i="13"/>
  <c r="H175" i="13"/>
  <c r="I175" i="13"/>
  <c r="I167" i="13"/>
  <c r="H167" i="13"/>
  <c r="I68" i="13"/>
  <c r="H68" i="13"/>
  <c r="I66" i="13"/>
  <c r="H66" i="13"/>
  <c r="H109" i="13"/>
  <c r="I109" i="13"/>
  <c r="H110" i="13"/>
  <c r="I110" i="13"/>
  <c r="H112" i="13"/>
  <c r="I112" i="13"/>
  <c r="H113" i="13"/>
  <c r="I113" i="13"/>
  <c r="H115" i="13"/>
  <c r="I115" i="13"/>
  <c r="H116" i="13"/>
  <c r="I116" i="13"/>
  <c r="H118" i="13"/>
  <c r="I118" i="13"/>
  <c r="H119" i="13"/>
  <c r="I119" i="13"/>
  <c r="H121" i="13"/>
  <c r="I121" i="13"/>
  <c r="H122" i="13"/>
  <c r="I122" i="13"/>
  <c r="H124" i="13"/>
  <c r="I124" i="13"/>
  <c r="H125" i="13"/>
  <c r="I125" i="13"/>
  <c r="H127" i="13"/>
  <c r="I127" i="13"/>
  <c r="H128" i="13"/>
  <c r="I128" i="13"/>
  <c r="H130" i="13"/>
  <c r="I130" i="13"/>
  <c r="H131" i="13"/>
  <c r="I131" i="13"/>
  <c r="H133" i="13"/>
  <c r="I133" i="13"/>
  <c r="H134" i="13"/>
  <c r="I134" i="13"/>
  <c r="H136" i="13"/>
  <c r="I136" i="13"/>
  <c r="H137" i="13"/>
  <c r="I137" i="13"/>
  <c r="H139" i="13"/>
  <c r="I139" i="13"/>
  <c r="H140" i="13"/>
  <c r="I140" i="13"/>
  <c r="H142" i="13"/>
  <c r="I142" i="13"/>
  <c r="H143" i="13"/>
  <c r="I143" i="13"/>
  <c r="H145" i="13"/>
  <c r="I145" i="13"/>
  <c r="I107" i="13"/>
  <c r="H107" i="13"/>
  <c r="F30" i="13"/>
  <c r="F33" i="13"/>
  <c r="F36" i="13"/>
  <c r="H27" i="13"/>
  <c r="I27" i="13"/>
  <c r="H28" i="13"/>
  <c r="I28" i="13"/>
  <c r="H30" i="13"/>
  <c r="I30" i="13"/>
  <c r="H31" i="13"/>
  <c r="I31" i="13"/>
  <c r="H33" i="13"/>
  <c r="I33" i="13"/>
  <c r="H34" i="13"/>
  <c r="I34" i="13"/>
  <c r="H36" i="13"/>
  <c r="I36" i="13"/>
  <c r="I25" i="13"/>
  <c r="H25" i="13"/>
  <c r="B295" i="13"/>
  <c r="B275" i="13" a="1"/>
  <c r="B275" i="13" s="1"/>
  <c r="A275" i="13" a="1"/>
  <c r="A275" i="13" s="1"/>
  <c r="B254" i="13"/>
  <c r="B229" i="13" a="1"/>
  <c r="B229" i="13" s="1"/>
  <c r="A229" i="13" a="1"/>
  <c r="A229" i="13" s="1"/>
  <c r="B224" i="13"/>
  <c r="B219" i="13" a="1"/>
  <c r="B219" i="13" s="1"/>
  <c r="A219" i="13" a="1"/>
  <c r="A219" i="13" s="1"/>
  <c r="B206" i="13"/>
  <c r="B196" i="13" a="1"/>
  <c r="B196" i="13" s="1"/>
  <c r="A196" i="13" a="1"/>
  <c r="A196" i="13" s="1"/>
  <c r="B195" i="13"/>
  <c r="B194" i="13"/>
  <c r="B179" i="13" a="1"/>
  <c r="B179" i="13" s="1"/>
  <c r="A179" i="13" a="1"/>
  <c r="A179" i="13" s="1"/>
  <c r="B178" i="13"/>
  <c r="B177" i="13"/>
  <c r="B176" i="13"/>
  <c r="B156" i="13" a="1"/>
  <c r="B156" i="13" s="1"/>
  <c r="A156" i="13" a="1"/>
  <c r="A156" i="13" s="1"/>
  <c r="B151" i="13"/>
  <c r="B146" i="13" a="1"/>
  <c r="B146" i="13" s="1"/>
  <c r="A76" i="13" a="1"/>
  <c r="A76" i="13" s="1"/>
  <c r="A13" i="14" s="1"/>
  <c r="A146" i="13" a="1"/>
  <c r="A146" i="13" s="1"/>
  <c r="B76" i="13" a="1"/>
  <c r="B76" i="13" s="1"/>
  <c r="B13" i="14" s="1"/>
  <c r="B69" i="13"/>
  <c r="B58" i="13"/>
  <c r="B48" i="13"/>
  <c r="B42" i="13"/>
  <c r="B59" i="13" a="1"/>
  <c r="B59" i="13" s="1"/>
  <c r="A59" i="13" a="1"/>
  <c r="A59" i="13" s="1"/>
  <c r="B53" i="13" a="1"/>
  <c r="B53" i="13" s="1"/>
  <c r="A53" i="13" a="1"/>
  <c r="A53" i="13" s="1"/>
  <c r="B43" i="13" a="1"/>
  <c r="B43" i="13" s="1"/>
  <c r="A43" i="13" a="1"/>
  <c r="A43" i="13" s="1"/>
  <c r="A37" i="13" a="1"/>
  <c r="A37" i="13" s="1"/>
  <c r="A12" i="13" a="1"/>
  <c r="A12" i="13" s="1"/>
  <c r="A6" i="14" s="1"/>
  <c r="B37" i="13" a="1"/>
  <c r="B37" i="13" s="1"/>
  <c r="B12" i="13" a="1"/>
  <c r="B12" i="13" s="1"/>
  <c r="B6" i="14" s="1"/>
  <c r="I217" i="13"/>
  <c r="I75" i="1"/>
  <c r="I200" i="13" s="1"/>
  <c r="I207" i="13" s="1"/>
  <c r="I74" i="13"/>
  <c r="I25" i="1"/>
  <c r="I63" i="13" s="1"/>
  <c r="I70" i="13" s="1"/>
  <c r="I72" i="13"/>
  <c r="I70" i="10"/>
  <c r="I4" i="10"/>
  <c r="G4" i="10"/>
  <c r="I74" i="10"/>
  <c r="I65" i="10"/>
  <c r="I61" i="10"/>
  <c r="I57" i="10"/>
  <c r="I53" i="10"/>
  <c r="I49" i="10"/>
  <c r="F23" i="10"/>
  <c r="F22" i="10" s="1"/>
  <c r="K37" i="10"/>
  <c r="F21" i="10" s="1"/>
  <c r="F20" i="10" s="1"/>
  <c r="J37" i="10"/>
  <c r="F19" i="10" s="1"/>
  <c r="F18" i="10" s="1"/>
  <c r="F24" i="10"/>
  <c r="N11" i="10"/>
  <c r="J160" i="3"/>
  <c r="K160" i="3"/>
  <c r="L160" i="3"/>
  <c r="M160" i="3"/>
  <c r="J68" i="3"/>
  <c r="K68" i="3"/>
  <c r="L68" i="3"/>
  <c r="M68" i="3"/>
  <c r="O164" i="3"/>
  <c r="O66" i="3" s="1"/>
  <c r="O162" i="3"/>
  <c r="O160" i="3"/>
  <c r="O84" i="3"/>
  <c r="O64" i="3" s="1"/>
  <c r="O82" i="3"/>
  <c r="O62" i="3" s="1"/>
  <c r="I273" i="13" s="1"/>
  <c r="O80" i="3"/>
  <c r="O60" i="3" s="1"/>
  <c r="I271" i="13" s="1"/>
  <c r="O78" i="3"/>
  <c r="O58" i="3" s="1"/>
  <c r="O76" i="3"/>
  <c r="O56" i="3" s="1"/>
  <c r="I269" i="13" s="1"/>
  <c r="O72" i="3"/>
  <c r="O52" i="3" s="1"/>
  <c r="I267" i="13" s="1"/>
  <c r="O70" i="3"/>
  <c r="O68" i="3"/>
  <c r="I98" i="3"/>
  <c r="I37" i="10" l="1"/>
  <c r="I94" i="10"/>
  <c r="J12" i="2" s="1"/>
  <c r="K69" i="13"/>
  <c r="K59" i="13" s="1"/>
  <c r="U76" i="13"/>
  <c r="S76" i="13"/>
  <c r="R76" i="13"/>
  <c r="Q76" i="13"/>
  <c r="T76" i="13"/>
  <c r="P76" i="13"/>
  <c r="O76" i="13"/>
  <c r="N76" i="13"/>
  <c r="P12" i="13"/>
  <c r="N12" i="13"/>
  <c r="Q12" i="13"/>
  <c r="U12" i="13"/>
  <c r="T12" i="13"/>
  <c r="L12" i="13"/>
  <c r="R12" i="13"/>
  <c r="O12" i="13"/>
  <c r="S12" i="13"/>
  <c r="D49" i="13"/>
  <c r="D225" i="13"/>
  <c r="M196" i="3"/>
  <c r="M48" i="3" s="1"/>
  <c r="L196" i="3"/>
  <c r="L48" i="3" s="1"/>
  <c r="K196" i="3"/>
  <c r="K48" i="3" s="1"/>
  <c r="J196" i="3"/>
  <c r="J48" i="3" s="1"/>
  <c r="F17" i="10"/>
  <c r="F30" i="10" s="1"/>
  <c r="O50" i="3"/>
  <c r="O48" i="3"/>
  <c r="I265" i="13" s="1"/>
  <c r="J69" i="13" l="1"/>
  <c r="J59" i="13" s="1"/>
  <c r="Q299" i="13"/>
  <c r="T299" i="13"/>
  <c r="U299" i="13"/>
  <c r="S299" i="13"/>
  <c r="N299" i="13"/>
  <c r="R299" i="13"/>
  <c r="O299" i="13"/>
  <c r="P299" i="13"/>
  <c r="I190" i="3"/>
  <c r="I152" i="3"/>
  <c r="I184" i="3"/>
  <c r="I144" i="3"/>
  <c r="I138" i="3"/>
  <c r="I178" i="3"/>
  <c r="I126" i="3"/>
  <c r="I116" i="3"/>
  <c r="I172" i="3"/>
  <c r="I86" i="3"/>
  <c r="I166" i="3"/>
  <c r="M69" i="13" l="1"/>
  <c r="M59" i="13" s="1"/>
  <c r="I160" i="3"/>
  <c r="I68" i="3"/>
  <c r="O39" i="9"/>
  <c r="O37" i="9"/>
  <c r="I154" i="13" s="1"/>
  <c r="I49" i="9"/>
  <c r="I53" i="9"/>
  <c r="I57" i="9"/>
  <c r="I61" i="9"/>
  <c r="I41" i="9"/>
  <c r="I196" i="3" l="1"/>
  <c r="I48" i="3" s="1"/>
  <c r="M65" i="9"/>
  <c r="L65" i="9"/>
  <c r="K14" i="2" s="1"/>
  <c r="K151" i="13" s="1"/>
  <c r="K146" i="13" s="1"/>
  <c r="K65" i="9"/>
  <c r="J65" i="9"/>
  <c r="F4" i="9" l="1"/>
  <c r="I4" i="9"/>
  <c r="M37" i="9"/>
  <c r="L37" i="9"/>
  <c r="K37" i="9"/>
  <c r="I45" i="9"/>
  <c r="N10" i="9"/>
  <c r="I57" i="1" s="1"/>
  <c r="I148" i="13" s="1"/>
  <c r="I152" i="13" s="1"/>
  <c r="J37" i="9"/>
  <c r="F24" i="9"/>
  <c r="F23" i="9"/>
  <c r="F22" i="9" s="1"/>
  <c r="F19" i="9"/>
  <c r="F18" i="9" s="1"/>
  <c r="N11" i="9"/>
  <c r="I58" i="1" s="1"/>
  <c r="I150" i="13" s="1"/>
  <c r="I153" i="13" s="1"/>
  <c r="I65" i="9" l="1"/>
  <c r="F27" i="9"/>
  <c r="F26" i="9" s="1"/>
  <c r="F21" i="9"/>
  <c r="F20" i="9" s="1"/>
  <c r="F17" i="9" s="1"/>
  <c r="I37" i="9" l="1"/>
  <c r="J14" i="2"/>
  <c r="J151" i="13" s="1"/>
  <c r="F30" i="9"/>
  <c r="I215" i="13"/>
  <c r="N10" i="8"/>
  <c r="I77" i="1" s="1"/>
  <c r="I203" i="13" s="1"/>
  <c r="I209" i="13" s="1"/>
  <c r="I213" i="13"/>
  <c r="I211" i="13"/>
  <c r="I87" i="8"/>
  <c r="J146" i="13" l="1"/>
  <c r="M151" i="13"/>
  <c r="M146" i="13" s="1"/>
  <c r="I4" i="8"/>
  <c r="G4" i="8"/>
  <c r="F29" i="8"/>
  <c r="F28" i="8" s="1"/>
  <c r="F23" i="8"/>
  <c r="F22" i="8" s="1"/>
  <c r="F21" i="8"/>
  <c r="F20" i="8" s="1"/>
  <c r="I98" i="8"/>
  <c r="I93" i="8"/>
  <c r="I63" i="8"/>
  <c r="I51" i="8"/>
  <c r="F26" i="8"/>
  <c r="N13" i="8"/>
  <c r="N11" i="8"/>
  <c r="O39" i="6"/>
  <c r="N10" i="6" s="1"/>
  <c r="I21" i="1" s="1"/>
  <c r="I45" i="13" s="1"/>
  <c r="I49" i="13" s="1"/>
  <c r="J37" i="6"/>
  <c r="K49" i="6"/>
  <c r="K37" i="6" s="1"/>
  <c r="L49" i="6"/>
  <c r="M49" i="6"/>
  <c r="M37" i="6" s="1"/>
  <c r="I45" i="6"/>
  <c r="I41" i="6"/>
  <c r="I4" i="6"/>
  <c r="F4" i="6"/>
  <c r="F19" i="6"/>
  <c r="F18" i="6" s="1"/>
  <c r="O37" i="6"/>
  <c r="I51" i="13" s="1"/>
  <c r="F24" i="6"/>
  <c r="N11" i="6"/>
  <c r="I22" i="1" s="1"/>
  <c r="I47" i="13" s="1"/>
  <c r="I50" i="13" s="1"/>
  <c r="G7" i="3"/>
  <c r="I4" i="4"/>
  <c r="F4" i="4"/>
  <c r="I7" i="3"/>
  <c r="F24" i="4"/>
  <c r="F35" i="3"/>
  <c r="I39" i="8" l="1"/>
  <c r="I118" i="8"/>
  <c r="J20" i="2" s="1"/>
  <c r="J206" i="13" s="1"/>
  <c r="I49" i="6"/>
  <c r="I37" i="6" s="1"/>
  <c r="F27" i="6" s="1"/>
  <c r="F26" i="6" s="1"/>
  <c r="F23" i="6"/>
  <c r="F22" i="6" s="1"/>
  <c r="K10" i="2"/>
  <c r="L37" i="6"/>
  <c r="F25" i="8"/>
  <c r="F24" i="8" s="1"/>
  <c r="F19" i="8" s="1"/>
  <c r="F32" i="8" s="1"/>
  <c r="K20" i="2"/>
  <c r="K206" i="13" s="1"/>
  <c r="K196" i="13" s="1"/>
  <c r="F21" i="6"/>
  <c r="F20" i="6" s="1"/>
  <c r="N11" i="4"/>
  <c r="I80" i="1" s="1"/>
  <c r="I223" i="13" s="1"/>
  <c r="I226" i="13" s="1"/>
  <c r="M45" i="4"/>
  <c r="F27" i="4" s="1"/>
  <c r="F26" i="4" s="1"/>
  <c r="L45" i="4"/>
  <c r="F23" i="4" s="1"/>
  <c r="F22" i="4" s="1"/>
  <c r="K45" i="4"/>
  <c r="F21" i="4" s="1"/>
  <c r="F20" i="4" s="1"/>
  <c r="J45" i="4"/>
  <c r="J37" i="4" s="1"/>
  <c r="O39" i="4"/>
  <c r="N10" i="4" s="1"/>
  <c r="I79" i="1" s="1"/>
  <c r="I221" i="13" s="1"/>
  <c r="I225" i="13" s="1"/>
  <c r="O37" i="4"/>
  <c r="I227" i="13" s="1"/>
  <c r="I41" i="4"/>
  <c r="I45" i="4" s="1"/>
  <c r="N22" i="3"/>
  <c r="I90" i="1" s="1"/>
  <c r="I253" i="13" s="1"/>
  <c r="I264" i="13" s="1"/>
  <c r="N20" i="3"/>
  <c r="I88" i="1" s="1"/>
  <c r="I250" i="13" s="1"/>
  <c r="I262" i="13" s="1"/>
  <c r="N18" i="3"/>
  <c r="I86" i="1" s="1"/>
  <c r="I247" i="13" s="1"/>
  <c r="I260" i="13" s="1"/>
  <c r="N16" i="3"/>
  <c r="I84" i="1" s="1"/>
  <c r="I244" i="13" s="1"/>
  <c r="I258" i="13" s="1"/>
  <c r="N14" i="3"/>
  <c r="I82" i="1" s="1"/>
  <c r="I241" i="13" s="1"/>
  <c r="I256" i="13" s="1"/>
  <c r="N15" i="3"/>
  <c r="I83" i="1" s="1"/>
  <c r="I242" i="13" s="1"/>
  <c r="N21" i="3"/>
  <c r="I89" i="1" s="1"/>
  <c r="I251" i="13" s="1"/>
  <c r="N19" i="3"/>
  <c r="I87" i="1" s="1"/>
  <c r="I248" i="13" s="1"/>
  <c r="N17" i="3"/>
  <c r="I85" i="1" s="1"/>
  <c r="I245" i="13" s="1"/>
  <c r="N13" i="3"/>
  <c r="I81" i="1" s="1"/>
  <c r="I239" i="13" s="1"/>
  <c r="F38" i="3"/>
  <c r="F37" i="3" s="1"/>
  <c r="F32" i="3"/>
  <c r="F17" i="6" l="1"/>
  <c r="F30" i="6" s="1"/>
  <c r="J10" i="2"/>
  <c r="J48" i="13" s="1"/>
  <c r="K48" i="13"/>
  <c r="K43" i="13" s="1"/>
  <c r="K12" i="13" s="1"/>
  <c r="M206" i="13"/>
  <c r="M196" i="13" s="1"/>
  <c r="J196" i="13"/>
  <c r="K37" i="4"/>
  <c r="L22" i="2"/>
  <c r="L254" i="13" s="1"/>
  <c r="L229" i="13" s="1"/>
  <c r="F30" i="3"/>
  <c r="F29" i="3" s="1"/>
  <c r="F19" i="4"/>
  <c r="F18" i="4" s="1"/>
  <c r="F17" i="4" s="1"/>
  <c r="F30" i="4" s="1"/>
  <c r="L21" i="2"/>
  <c r="L224" i="13" s="1"/>
  <c r="L219" i="13" s="1"/>
  <c r="K21" i="2"/>
  <c r="J21" i="2"/>
  <c r="I37" i="4"/>
  <c r="L37" i="4"/>
  <c r="K22" i="2"/>
  <c r="K254" i="13" s="1"/>
  <c r="K229" i="13" s="1"/>
  <c r="F34" i="3"/>
  <c r="F33" i="3" s="1"/>
  <c r="M37" i="4"/>
  <c r="F31" i="3"/>
  <c r="J22" i="2"/>
  <c r="M48" i="13" l="1"/>
  <c r="M43" i="13" s="1"/>
  <c r="M12" i="13" s="1"/>
  <c r="J43" i="13"/>
  <c r="J12" i="13" s="1"/>
  <c r="L76" i="13"/>
  <c r="L299" i="13" s="1"/>
  <c r="J224" i="13"/>
  <c r="J219" i="13" s="1"/>
  <c r="J24" i="2"/>
  <c r="K224" i="13"/>
  <c r="K219" i="13" s="1"/>
  <c r="K76" i="13" s="1"/>
  <c r="K299" i="13" s="1"/>
  <c r="K302" i="13" s="1"/>
  <c r="H301" i="13" s="1"/>
  <c r="K24" i="2"/>
  <c r="J254" i="13"/>
  <c r="L24" i="2"/>
  <c r="F28" i="3"/>
  <c r="F41" i="3" s="1"/>
  <c r="M224" i="13" l="1"/>
  <c r="M219" i="13" s="1"/>
  <c r="J229" i="13"/>
  <c r="J76" i="13" s="1"/>
  <c r="J299" i="13" s="1"/>
  <c r="M254" i="13"/>
  <c r="M229" i="13" s="1"/>
  <c r="M76" i="13" l="1"/>
  <c r="M299" i="13" s="1"/>
  <c r="D70" i="13" s="1"/>
  <c r="D209" i="13" s="1"/>
  <c r="D207" i="13" s="1"/>
  <c r="B282" i="13"/>
  <c r="B281" i="13"/>
  <c r="B280" i="13"/>
  <c r="B279" i="13"/>
  <c r="B278" i="13"/>
  <c r="B277" i="13"/>
  <c r="B276" i="13"/>
  <c r="A282" i="13"/>
  <c r="A281" i="13"/>
  <c r="A280" i="13"/>
  <c r="A279" i="13"/>
  <c r="A278" i="13"/>
  <c r="A277" i="13"/>
  <c r="A276" i="13"/>
  <c r="D252" i="13"/>
  <c r="C252" i="13"/>
  <c r="D251" i="13"/>
  <c r="D249" i="13"/>
  <c r="C249" i="13"/>
  <c r="D248" i="13"/>
  <c r="D246" i="13"/>
  <c r="C246" i="13"/>
  <c r="D245" i="13"/>
  <c r="D243" i="13"/>
  <c r="C243" i="13"/>
  <c r="D242" i="13"/>
  <c r="D240" i="13"/>
  <c r="C240" i="13"/>
  <c r="D239" i="13"/>
  <c r="B238" i="13"/>
  <c r="B237" i="13"/>
  <c r="B236" i="13"/>
  <c r="B235" i="13"/>
  <c r="B234" i="13"/>
  <c r="B233" i="13"/>
  <c r="B232" i="13"/>
  <c r="B231" i="13"/>
  <c r="B230" i="13"/>
  <c r="A238" i="13"/>
  <c r="A237" i="13"/>
  <c r="A236" i="13"/>
  <c r="A235" i="13"/>
  <c r="A234" i="13"/>
  <c r="A233" i="13"/>
  <c r="A232" i="13"/>
  <c r="A231" i="13"/>
  <c r="A230" i="13"/>
  <c r="D222" i="13"/>
  <c r="C222" i="13"/>
  <c r="D221" i="13"/>
  <c r="B220" i="13"/>
  <c r="A220" i="13"/>
  <c r="D204" i="13"/>
  <c r="C204" i="13"/>
  <c r="D203" i="13"/>
  <c r="D201" i="13"/>
  <c r="C201" i="13"/>
  <c r="D200" i="13"/>
  <c r="B199" i="13"/>
  <c r="B198" i="13"/>
  <c r="B197" i="13"/>
  <c r="A199" i="13"/>
  <c r="A198" i="13"/>
  <c r="A197" i="13"/>
  <c r="B188" i="13"/>
  <c r="B187" i="13"/>
  <c r="B186" i="13"/>
  <c r="B185" i="13"/>
  <c r="B184" i="13"/>
  <c r="B183" i="13"/>
  <c r="B182" i="13"/>
  <c r="B181" i="13"/>
  <c r="B180" i="13"/>
  <c r="A188" i="13"/>
  <c r="A187" i="13"/>
  <c r="A186" i="13"/>
  <c r="A185" i="13"/>
  <c r="A184" i="13"/>
  <c r="A183" i="13"/>
  <c r="A182" i="13"/>
  <c r="A181" i="13"/>
  <c r="A180" i="13"/>
  <c r="B161" i="13"/>
  <c r="B160" i="13"/>
  <c r="B159" i="13"/>
  <c r="B158" i="13"/>
  <c r="B157" i="13"/>
  <c r="A161" i="13"/>
  <c r="A160" i="13"/>
  <c r="A159" i="13"/>
  <c r="A158" i="13"/>
  <c r="A157" i="13"/>
  <c r="D149" i="13"/>
  <c r="C149" i="13"/>
  <c r="D148" i="13"/>
  <c r="B147" i="13"/>
  <c r="A147" i="13"/>
  <c r="B103" i="13"/>
  <c r="B102" i="13"/>
  <c r="B101" i="13"/>
  <c r="B100" i="13"/>
  <c r="B99" i="13"/>
  <c r="B98" i="13"/>
  <c r="B97" i="13"/>
  <c r="B96" i="13"/>
  <c r="B95" i="13"/>
  <c r="B94" i="13"/>
  <c r="B93" i="13"/>
  <c r="B92" i="13"/>
  <c r="B91" i="13"/>
  <c r="B90" i="13"/>
  <c r="B89" i="13"/>
  <c r="B88" i="13"/>
  <c r="B87" i="13"/>
  <c r="B86" i="13"/>
  <c r="B85" i="13"/>
  <c r="B84" i="13"/>
  <c r="B83" i="13"/>
  <c r="B82" i="13"/>
  <c r="B81" i="13"/>
  <c r="B80" i="13"/>
  <c r="B79" i="13"/>
  <c r="B78" i="13"/>
  <c r="B77" i="13"/>
  <c r="A103" i="13"/>
  <c r="A102" i="13"/>
  <c r="A101" i="13"/>
  <c r="A100" i="13"/>
  <c r="A99" i="13"/>
  <c r="A98" i="13"/>
  <c r="A97" i="13"/>
  <c r="A96" i="13"/>
  <c r="A95" i="13"/>
  <c r="A94" i="13"/>
  <c r="A93" i="13"/>
  <c r="A92" i="13"/>
  <c r="A91" i="13"/>
  <c r="A90" i="13"/>
  <c r="A89" i="13"/>
  <c r="A88" i="13"/>
  <c r="A87" i="13"/>
  <c r="A86" i="13"/>
  <c r="A85" i="13"/>
  <c r="A84" i="13"/>
  <c r="A83" i="13"/>
  <c r="A82" i="13"/>
  <c r="A81" i="13"/>
  <c r="A80" i="13"/>
  <c r="A79" i="13"/>
  <c r="A78" i="13"/>
  <c r="A77" i="13"/>
  <c r="D64" i="13"/>
  <c r="C64" i="13"/>
  <c r="D63" i="13"/>
  <c r="B60" i="13"/>
  <c r="A60" i="13"/>
  <c r="B54" i="13"/>
  <c r="A54" i="13"/>
  <c r="D46" i="13"/>
  <c r="C46" i="13"/>
  <c r="D45" i="13"/>
  <c r="B44" i="13"/>
  <c r="A44" i="13"/>
  <c r="B38" i="13"/>
  <c r="A38" i="13"/>
  <c r="F35" i="13"/>
  <c r="F32" i="13"/>
  <c r="F29" i="13"/>
  <c r="B21" i="13"/>
  <c r="B20" i="13"/>
  <c r="B19" i="13"/>
  <c r="B18" i="13"/>
  <c r="B17" i="13"/>
  <c r="B16" i="13"/>
  <c r="B15" i="13"/>
  <c r="B14" i="13"/>
  <c r="B13" i="13"/>
  <c r="A21" i="13"/>
  <c r="A20" i="13"/>
  <c r="A19" i="13"/>
  <c r="A18" i="13"/>
  <c r="A17" i="13"/>
  <c r="A16" i="13"/>
  <c r="A15" i="13"/>
  <c r="A14" i="13"/>
  <c r="A13" i="13"/>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<sst xmlns="http://schemas.openxmlformats.org/spreadsheetml/2006/main" count="4706" uniqueCount="916">
  <si>
    <t>II SKYRIUS</t>
  </si>
  <si>
    <t>REGIONO PLĖTROS TIKSLAI IR UŽDAVINIAI</t>
  </si>
  <si>
    <t>2 lentelė. Regiono plėtros tikslai ir uždaviniai</t>
  </si>
  <si>
    <t>Eil. Nr.</t>
  </si>
  <si>
    <t>Regiono plėtros tikslai ir uždaviniai</t>
  </si>
  <si>
    <t>Stebėsenos rodiklio tipas</t>
  </si>
  <si>
    <t>Stebėsenos rodikliai</t>
  </si>
  <si>
    <t>Teritorijos naudojimo privalomosios nuostatos</t>
  </si>
  <si>
    <t>Išankstinės sąlygos</t>
  </si>
  <si>
    <t>Tikslų ir uždavinių pavadinimai</t>
  </si>
  <si>
    <t>Tikslų ir uždavinių kodai</t>
  </si>
  <si>
    <t>Rodiklio pavadinimas (matavimo vienetai)</t>
  </si>
  <si>
    <t>Pradinė reikšmė (metai)</t>
  </si>
  <si>
    <t>Tarpinė siektina reikšmė (metai)</t>
  </si>
  <si>
    <t>Galutinė siektina reikšmė</t>
  </si>
  <si>
    <t>1.</t>
  </si>
  <si>
    <t>Švelninti įtaką klimato kaitai ir didinti atsparumą klimato kaitos poveikiui</t>
  </si>
  <si>
    <t>LT022-01</t>
  </si>
  <si>
    <t>Poveikio</t>
  </si>
  <si>
    <t>Sąvartynuose šalinamų komunalinių atliekų dalis (procentai)</t>
  </si>
  <si>
    <t>-</t>
  </si>
  <si>
    <t>Veiklų atitiktis patvirtintiems regioniniams ir (ar) savivaldybių atliekų prevencijos ir tvarkymo planams, parengtiems Valstybiniam atliekų prevencijos ir tvarkymo 2021–2027 m. planui įgyvendinti.</t>
  </si>
  <si>
    <t>(2020)</t>
  </si>
  <si>
    <t>(2025)</t>
  </si>
  <si>
    <t>(2030)</t>
  </si>
  <si>
    <t>Paruoštų pakartotinai naudoti ir perdirbtų komunalinių atliekų dalis (procentai)</t>
  </si>
  <si>
    <r>
      <t>Nepralaidžių dangų ir žaliosios infrastruktūros plotų santykis 1 500 gyv./km</t>
    </r>
    <r>
      <rPr>
        <vertAlign val="superscript"/>
        <sz val="12"/>
        <color theme="1"/>
        <rFont val="Times New Roman"/>
        <family val="1"/>
        <charset val="186"/>
      </rPr>
      <t>2</t>
    </r>
    <r>
      <rPr>
        <sz val="12"/>
        <color theme="1"/>
        <rFont val="Times New Roman"/>
        <family val="1"/>
        <charset val="186"/>
      </rPr>
      <t xml:space="preserve"> ir didesnio tankumo teritorijoje (santykis, dešimtainė trupmena)</t>
    </r>
  </si>
  <si>
    <t>Kompaktiško miesto principai, nustatyti Lietuvos Respublikos teritorijos bendrojo plano, patvirtinto Lietuvos Respublikos Vyriausybės 2021 m. rugsėjo 29 d. nutarimu Nr. 789 „Dėl Lietuvos Respublikos teritorijos bendrojo plano patvirtinimo“ (toliau – LRTBP), 58 p., ir jų detalizavimas, nustatytas LRTBP plano 66–70 p. Urbanistinėse aglomeracijose taikomi reikalavimai, nustatyti LRTBP 73–83 p.</t>
  </si>
  <si>
    <r>
      <t>1. Miestams, turintiems daugiau kaip 20 000 gyventojų, parengti ir patvirtinti žalinimo planai pagal aplinkos ministro patvirtintą metodiką žalinimo planams rengti. Kitoms urbanizuotoms vietovėms parengti ir patvirtinti žaliosios infrastruktūros poreikio žemėlapiai pagal aplinkos ministro patvirtintą metodiką žaliosios infrastruktūros poreikio žemėlapių sudarymui.
2. Projektai įgyvendinami urbanizuotose teritorijose, kurių gyventojų tankis yra 1500 gyventojų/km</t>
    </r>
    <r>
      <rPr>
        <vertAlign val="superscript"/>
        <sz val="12"/>
        <color theme="1"/>
        <rFont val="Times New Roman"/>
        <family val="1"/>
        <charset val="186"/>
      </rPr>
      <t>2</t>
    </r>
    <r>
      <rPr>
        <sz val="12"/>
        <color theme="1"/>
        <rFont val="Times New Roman"/>
        <family val="1"/>
        <charset val="186"/>
      </rPr>
      <t xml:space="preserve"> arba didesnis ir kurių gamtinių ir antropogeninių plotų santykis yra mažesnis nei 1,5 (t. y. neatitinka optimalaus Lietuvos teritorijos žemės naudmenų plotų santykio, kurį sudaro 60 proc. natūralios naudmenos ir 40 proc. intensyvaus naudojimo antropogeninės naudmenos) taip, kaip numatyta žalinimo planuose ar žaliosios infrastruktūros poreikio žemėlapiuose. Į mažesnio nei 1500/km</t>
    </r>
    <r>
      <rPr>
        <vertAlign val="superscript"/>
        <sz val="12"/>
        <color theme="1"/>
        <rFont val="Times New Roman"/>
        <family val="1"/>
        <charset val="186"/>
      </rPr>
      <t>2</t>
    </r>
    <r>
      <rPr>
        <sz val="12"/>
        <color theme="1"/>
        <rFont val="Times New Roman"/>
        <family val="1"/>
        <charset val="186"/>
      </rPr>
      <t xml:space="preserve"> gyventojų tankumo teritoriją gali patekti ne daugiau kaip 20 proc. tvarkomos teritorijos.</t>
    </r>
  </si>
  <si>
    <t>(2021)</t>
  </si>
  <si>
    <r>
      <t>Priešlaikinės mirtys, priskiriamos ilgalaikiam kietųjų dalelių KD</t>
    </r>
    <r>
      <rPr>
        <vertAlign val="subscript"/>
        <sz val="12"/>
        <color theme="1"/>
        <rFont val="Times New Roman"/>
        <family val="1"/>
        <charset val="186"/>
      </rPr>
      <t>2,5</t>
    </r>
    <r>
      <rPr>
        <sz val="12"/>
        <color theme="1"/>
        <rFont val="Times New Roman"/>
        <family val="1"/>
        <charset val="186"/>
      </rPr>
      <t xml:space="preserve"> poveikiui (mirusiųjų skaičius 100 tūkst. gyventojų)</t>
    </r>
  </si>
  <si>
    <r>
      <t>Savivaldybės tarybos patvirtinta Bendrųjų savivaldybių aplinkos monitoringo nuostatų reikalavimus atitinkanti savivaldybės aplinkos (oro) monitoringo programa kietųjų dalelių KD</t>
    </r>
    <r>
      <rPr>
        <vertAlign val="subscript"/>
        <sz val="12"/>
        <color theme="1"/>
        <rFont val="Times New Roman"/>
        <family val="1"/>
        <charset val="186"/>
      </rPr>
      <t>2,5</t>
    </r>
    <r>
      <rPr>
        <sz val="12"/>
        <color theme="1"/>
        <rFont val="Times New Roman"/>
        <family val="1"/>
        <charset val="186"/>
      </rPr>
      <t xml:space="preserve"> koncentracijos aplinkos ore matavimams ir kitų oro teršalų (kai reikia) koncentracijos aplinkos ore matavimams, su Aplinkos apsaugos agentūros derinimo išvada, kad matavimų, atliktų pagal programoje kietųjų dalelių KD</t>
    </r>
    <r>
      <rPr>
        <vertAlign val="subscript"/>
        <sz val="12"/>
        <color theme="1"/>
        <rFont val="Times New Roman"/>
        <family val="1"/>
        <charset val="186"/>
      </rPr>
      <t>2,5</t>
    </r>
    <r>
      <rPr>
        <sz val="12"/>
        <color theme="1"/>
        <rFont val="Times New Roman"/>
        <family val="1"/>
        <charset val="186"/>
      </rPr>
      <t xml:space="preserve"> matavimams nustatytas sąlygas duomenys bus tinkami naudoti valstybinio aplinkos monitoringo tikslams.</t>
    </r>
  </si>
  <si>
    <t>(2019)</t>
  </si>
  <si>
    <t>Šiltnamio efektą sukeliančių dujų išmetimas 1 gyventojui – gyventojų kelionių įtaka (lengvųjų automobilių, motociklų, mopedų ir viešojo transporto naudojimas) (tonos)</t>
  </si>
  <si>
    <t>Kompaktiško miesto principai, nustatyti LRTBP 58 p., ir jų detalizavimas, nustatytas LRTBP plano 66–70 p. Urbanistinėse aglomeracijose taikomi reikalavimai, nustatyti LRTBP 73–83 p.</t>
  </si>
  <si>
    <t xml:space="preserve">Savivaldybės tarybos patvirtintas darnaus judumo mieste planas, kurio parengimas finansuotas 2014–2020 m. ES fondų lėšomis. 
</t>
  </si>
  <si>
    <t>1.1.</t>
  </si>
  <si>
    <t>Mažinti į sąvartynus patenkančių atliekų kiekį</t>
  </si>
  <si>
    <t>LT022-01-01</t>
  </si>
  <si>
    <t>Rezultato</t>
  </si>
  <si>
    <t>Surinktos atskirai išrūšiuotos atliekos (tonos per metus)</t>
  </si>
  <si>
    <t>(2024)</t>
  </si>
  <si>
    <t>(2029)</t>
  </si>
  <si>
    <t>1.2.</t>
  </si>
  <si>
    <t>Stiprinti aplinkos oro monitoringą</t>
  </si>
  <si>
    <t>LT022-01-02</t>
  </si>
  <si>
    <t>Miestai, kuriuose įrengta ar modernizuota oro monitoringo infrastruktūra (skaičius)</t>
  </si>
  <si>
    <t>1.3.</t>
  </si>
  <si>
    <t>Išvystyti miesto žaliąją infrastuktūrą</t>
  </si>
  <si>
    <t>LT022-01-03</t>
  </si>
  <si>
    <t>Gyventojai, galintys naudotis nauja ar patobulinta žaliąja infrastruktūra (asmenys)</t>
  </si>
  <si>
    <t>1.4.</t>
  </si>
  <si>
    <t>Vystyti darnius keliavimo būdus</t>
  </si>
  <si>
    <t>LT022-01-04</t>
  </si>
  <si>
    <t>Dviračiams skirtos infrastruktūros naudotojų skaičius per metus (naudotojai per metus)</t>
  </si>
  <si>
    <t>1.5.</t>
  </si>
  <si>
    <t>Sumažinti užterštų ir pažeistų urbanizuotų teritorijų</t>
  </si>
  <si>
    <t>LT022-01-05</t>
  </si>
  <si>
    <t>Rekultivuota žemė, naudojama žaliesiems plotams, socialiniams būstams, ekonominei arba kitai paskirčiai | hektarai</t>
  </si>
  <si>
    <t>0</t>
  </si>
  <si>
    <t>(2027)</t>
  </si>
  <si>
    <t xml:space="preserve">2. </t>
  </si>
  <si>
    <t>Didinti socialinę įtrauktį ir mažinti užimtumo netolygumus</t>
  </si>
  <si>
    <t>LT022-02</t>
  </si>
  <si>
    <t>Gyventojų užimtumo lygis (15–64 metų) | vidutiniai skirtumai tarp regiono savivaldybių (standartinis nuokrypis)</t>
  </si>
  <si>
    <t>Patvirtintos teritorinės strategijos, atitinkančios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(Bendrųjų nuostatų reglamento), 29 straipsnio reikalavimus ir patvirtintose regionų plėtros planų pažangos priemonėse yra numatytos veiklos šioms strategijoms įgyvendinti.</t>
  </si>
  <si>
    <t>Pridėtinė vertė gamybos sąnaudomis pagal veiklos vykdymo vietą (nefinansinių įmonių), tenkanti vienam dirbančiajam per metus (tūkst. Eur)</t>
  </si>
  <si>
    <t>Asmenys, patiriantys skurdo riziką ar socialinę atskirtį (procentai)</t>
  </si>
  <si>
    <t>Gyventojų, aprūpinamų geriamojo vandens tiekimo paslaugomis, dalis, palyginti su visais gyventojais (procentai)</t>
  </si>
  <si>
    <t>Projekto veiklų atitiktis geriamojo vandens tiekimo ir nuotekų tvarkymo infrastruktūros plėtros planui.</t>
  </si>
  <si>
    <t>Gyventojų, aprūpinamų centralizuotai teikiamomis nuotekų tvarkymo paslaugomis, dalis, palyginti su visais gyventojais (procentai)</t>
  </si>
  <si>
    <t>Patenkintas socialinio būsto 
poreikis nuo tokią teisę turinčių asmenų (šeimų) skaičiaus  (procentai)</t>
  </si>
  <si>
    <t>Patvirtintose regionų plėtros planų pažangos priemonėse numatytos veiklos,
skirtos socialinio būsto prieinamumui didinti, ir investicijomis užtikrinamas socialinio būsto prieinamumas neįgaliesiems bei gausioms šeimoms.</t>
  </si>
  <si>
    <t>Socialines paslaugas gaunančių tikslinės grupės asmenų dalis nuo bendro su skurdo rizika ar socialine atskirtimi susiduriančių gyventojų skaičiaus (procentai)</t>
  </si>
  <si>
    <t>Patvirtintose regionų plėtros planų pažangos priemonėse numatytos veiklos,
skirtos institucinės globos pertvarkai įgyvendinti, ir iki 2022 m. liepos 1 d. yra parengti ir suderinti su Socialinės apsaugos ir darbo ministerija regioniniai socialinių paslaugų ir socialinių paslaugų infrastruktūros, reikalingos institucinės globos pertvarkai įgyvendinti, žemėlapiai.</t>
  </si>
  <si>
    <t>Prevencinėmis priemonėmis išvengiamas mirtingumas (standartizuotas) (mirusiųjų skaičius 100 tūkst. gyventojų)</t>
  </si>
  <si>
    <t>Patvirtintose regionų plėtros planų pažangos priemonėse numatytos veiklos, skirtos kokybiškų visuomenės sveikatos priežiūros paslaugų prieinamumui didinti, yra pagrįstos mokslo įrodymais, pripažinta gerąja praktika ar tarptautiniais standartais, pagal Sveikatos apsaugos ministerijos pateiktas rekomendacijas (metodiką).</t>
  </si>
  <si>
    <t>Gydymo priemonėmis išvengiamas mirtingumas (mirusiųjų skaičius 100 tūkst. gyventojų)</t>
  </si>
  <si>
    <t>Patvirtintose regionų plėtros planų pažangos priemonėse numatytos veiklos, skirtos ilgalaikės priežiūros paslaugų plėtrai savivaldybėse,  ir iki 2023 m. IV ketv. su Sveikatos apsaugos ministerija suderinti regiono ilgalaikės priežiūros paslaugų savivaldybėse organizavimo ir infrastruktūros, reikalingos ilgalaikės priežiūros paslaugų teikimui, modernizavimo žemėlapiai.</t>
  </si>
  <si>
    <t>Žuvusiųjų keliuose skaičius (skaičius, tenkantis 1 mln. gyventojų)</t>
  </si>
  <si>
    <t>Pagal Juodųjų dėmių nustatymo, tyrimo ir šalinimo reikalavimų ir tvarkos aprašą, patvirtintą Lietuvos Respublikos susisiekimo ministro 2022 m. sausio 27 d. įsakymu Nr.3 51 „Dėl Juodųjų dėmių nustatymo, tyrimo ir šalinimo reikalavimų ir tvarkos aprašo patvirtinimo“, nustatytos juodosios dėmės ir avaringos vietos vietinės reikšmės keliuose ir gatvėse.</t>
  </si>
  <si>
    <t>Sunkiai sužeistųjų keliuose skaičius (skaičius, tenkantis 1 mln. gyventojų)</t>
  </si>
  <si>
    <t>3–5 metų vaikų, ugdomų švietimo įstaigose, dalis (procentai)</t>
  </si>
  <si>
    <t>Negalią turinčių mokinių, ugdomų įtraukiuoju būdu bendros paskirties švietimo įstaigose (bendrosiose klasėse), dalis (procentai)</t>
  </si>
  <si>
    <t>(2020–
2021)</t>
  </si>
  <si>
    <t>Neformaliojo vaikų švietimo galimybėmis pasinaudojusių mokinių dalis (išskyrus ikimokykliniame ir priešmokykliniame ugdyme dalyvaujančius vaikus) (procentai)</t>
  </si>
  <si>
    <t>2.1.</t>
  </si>
  <si>
    <t>Padidinti aprūpinimą socialiniu būstu</t>
  </si>
  <si>
    <t>LT022-02-01</t>
  </si>
  <si>
    <t>Naujų arba modernizuotų socialinių būstų naudotojų skaičius per metus (naudotojai per metus)</t>
  </si>
  <si>
    <t>2.2.</t>
  </si>
  <si>
    <t>Padidinti socialinių paslaugų prieinamumą pažeidžiamiems asmenims</t>
  </si>
  <si>
    <t>LT022-02-02</t>
  </si>
  <si>
    <t>Asmenų, turinčių intelekto ir (ar) psichikos negalią, gavusių paslaugas naujoje ar modernizuotoje infrastruktūroje skaičius per metus</t>
  </si>
  <si>
    <t>Socialiai pažeidžiamų, socialinę riziką (atskirtį) patiriančių asmenų, gavusių paslaugas naujoje ar modernizuotoje infrastruktūroje skaičius per metus (asmenys per metus)</t>
  </si>
  <si>
    <t>Naujos arba modernizuotos socialinės rūpybos infrastruktūros naudotojų skaičius per metus (naudotojai per metus)</t>
  </si>
  <si>
    <t>2.3.</t>
  </si>
  <si>
    <t>Gerinti visuomenės sveikatą, asmenų psichologinę gerovę ir ilgalaikę priežiūrą</t>
  </si>
  <si>
    <t>LT022-02-03</t>
  </si>
  <si>
    <t>Asmenų, kurie po dalyvavimo veiklose pagerino sveikatos raštingumo kompetenciją, dalis (procentai)</t>
  </si>
  <si>
    <t>Asmenų, palankiai vertinančių visuomenės sveikatos priežiūros paslaugų kokybę, dalis (procentai)</t>
  </si>
  <si>
    <t>(2018)</t>
  </si>
  <si>
    <t>Ilgalaikės priežiūros paslaugų gavėjų, palankiai vertinančių gaunamų paslaugų kokybę, dalis (procentai)</t>
  </si>
  <si>
    <t>Sveikatos priežiūros specialistų, kurie po dalyvavimo veiklose mažiausiai 2 metus dirbo sveikatos priežiūros įstaigose, dalis (procentai)</t>
  </si>
  <si>
    <t>Naujos arba modernizuotos sveikatos priežiūros infrastruktūros naudotojų skaičius per metus (naudotojai per metus)</t>
  </si>
  <si>
    <t>2.4.</t>
  </si>
  <si>
    <t>Padidinti geriamojo vandens tiekimo ir nuotekų tvarkymo paslaugų prieinamumą</t>
  </si>
  <si>
    <t>LT022-02-04</t>
  </si>
  <si>
    <t>Gyventojai, prisijungę bent prie antrinio viešojo nuotekų valymo įrenginių (asmenys)</t>
  </si>
  <si>
    <t>Gyventojai, prisijungę prie patobulintų viešojo vandens tiekimo sistemų (asmenys )</t>
  </si>
  <si>
    <t>2.5.</t>
  </si>
  <si>
    <t>Pagerinti eismo saugą vietinės reikšmės keliuose ir gatvėse</t>
  </si>
  <si>
    <t>LT022-02-05</t>
  </si>
  <si>
    <t>Panaikintos juodosios dėmės ar avaringos vietos vietinės reikšmės keliuose (gatvėse) (skaičius)</t>
  </si>
  <si>
    <t>2.6.</t>
  </si>
  <si>
    <t xml:space="preserve">Didinti švietimo paslaugų prieinamumą </t>
  </si>
  <si>
    <t>LT022-02-06</t>
  </si>
  <si>
    <t>Naujos arba modernizuotos švietimo infrastruktūros naudotojų skaičius per metus  (naudotojai per metus)</t>
  </si>
  <si>
    <t>Mokyklų, kuriose buvo įdiegtos universalaus dizaino ir kitos inžinerinės priemonės, aplinką pritaikant asmenims, turintiems negalią, dalis nuo visų mokyklų (procentas)</t>
  </si>
  <si>
    <t>Naujos arba modernizuotos vaikų priežiūros infrastruktūros naudotojų skaičius per metus  (naudotojai per metus)</t>
  </si>
  <si>
    <t>Vaikų, pasinaudojusių pavėžėjimo paslaugomis naujai įsigytomis transporto priemonėmis  (asmenys per metus)</t>
  </si>
  <si>
    <t>Mokinių, besinaudojančių sukurta visos dienos mokyklos infrastruktūra, skaičius  (asmenys per metus)</t>
  </si>
  <si>
    <t>2.7.</t>
  </si>
  <si>
    <t>Didinti darbo vietų ir paslaugų pasiekiamumą</t>
  </si>
  <si>
    <t>LT022-02-07</t>
  </si>
  <si>
    <t>Sukurtos arba atkurtos teritorijos, naudojamos ekonominei, rekreacinei ar turizmo paskirčiai (hektarai)</t>
  </si>
  <si>
    <t>(2028)</t>
  </si>
  <si>
    <t>Metinis konsoliduotų viešųjų paslaugų vartotojų skaičius (vartotojai per metus)</t>
  </si>
  <si>
    <t>Dviračiams skirtos infrastruktūros metinis naudotojų skaičius (naudotojai per metus)</t>
  </si>
  <si>
    <t xml:space="preserve">III SKYRIUS </t>
  </si>
  <si>
    <t>REGIONO PLĖTROS PLANO PAŽANGOS PRIEMONĖS</t>
  </si>
  <si>
    <t xml:space="preserve">3 lentelė. Pažangos priemonių suvestinė </t>
  </si>
  <si>
    <t>Pažangos priemonė</t>
  </si>
  <si>
    <t>Pažangos priemone įgyvendinamas regiono plėtros uždavinys</t>
  </si>
  <si>
    <t>Kiti regiono plėtros uždaviniai</t>
  </si>
  <si>
    <t>Būtinosios sąlygos</t>
  </si>
  <si>
    <t xml:space="preserve">Prisidėjimas prie horizontaliųjų principų (toliau – HP) įgyvendinimo </t>
  </si>
  <si>
    <t>Koordinatorius</t>
  </si>
  <si>
    <t>Preliminarus pažangos lėšų poreikis (Eur)</t>
  </si>
  <si>
    <t>Pavadinimas</t>
  </si>
  <si>
    <t>Kodas</t>
  </si>
  <si>
    <t>Iš viso</t>
  </si>
  <si>
    <t>Iš jų: ES ir kitos tarptautinės paramos lėšos</t>
  </si>
  <si>
    <t>Iš jų: Lietuvos Respublikos valstybės biudžeto lėšos</t>
  </si>
  <si>
    <t>Rūšiuojamojo atliekų surinkimo skatinimas</t>
  </si>
  <si>
    <t>Nr. LT022-01-01-01</t>
  </si>
  <si>
    <t xml:space="preserve">Mažinti į sąvartynus patenkančių atliekų kiekį </t>
  </si>
  <si>
    <t>Darnus vystymasis, įskaitant reikšmingos žalos nedarymo principą
Lygios galimybės ir nediskriminavimas
Inovatyvumas (kūrybingumas)</t>
  </si>
  <si>
    <t>Kauno regiono plėtros taryba</t>
  </si>
  <si>
    <t>2.</t>
  </si>
  <si>
    <t>Aplinkos oro monitoringo stiprinimas</t>
  </si>
  <si>
    <t>Nr. LT022-01-02-01</t>
  </si>
  <si>
    <t>Darnus vystymasis, įskaitant reikšmingos žalos nedarymo principą
Lygios galimybės ir nediskriminavimas</t>
  </si>
  <si>
    <t>3.</t>
  </si>
  <si>
    <t>Žaliosios infrastruktūros urbanizuotoje aplinkoje plėtojimas</t>
  </si>
  <si>
    <t>Nr. LT022-01-03-01</t>
  </si>
  <si>
    <r>
      <t>Išvystyti miesto žaliąją infrastuktūrą</t>
    </r>
    <r>
      <rPr>
        <sz val="12"/>
        <color rgb="FF000099"/>
        <rFont val="Times New Roman"/>
        <family val="1"/>
        <charset val="186"/>
      </rPr>
      <t xml:space="preserve"> </t>
    </r>
  </si>
  <si>
    <t>4.</t>
  </si>
  <si>
    <t>Darnaus judumo miestuose skatinimas</t>
  </si>
  <si>
    <t>Nr. LT022-01-04-01</t>
  </si>
  <si>
    <t xml:space="preserve">Darnus vystymasis, įskaitant reikšmingos žalos nedarymo principą,
Lygios galimybės ir nediskriminavimas
</t>
  </si>
  <si>
    <t>5.</t>
  </si>
  <si>
    <t>Praeityje užterštų ir pažeistų urbanizuotų teritorijų sutvarkymas</t>
  </si>
  <si>
    <t>Nr. LT022-01-05-01</t>
  </si>
  <si>
    <t>6.</t>
  </si>
  <si>
    <t>Socialinio būsto fondo asmenims su negalia ir gausioms šeimoms plėtra</t>
  </si>
  <si>
    <t>Nr. LT022-02-01-01</t>
  </si>
  <si>
    <t>7.</t>
  </si>
  <si>
    <t>Asmenų su intelekto ir (ar) psichikos negalia institucinės globos pertvarkos įgyvendinimas</t>
  </si>
  <si>
    <t>Nr. LT022-02-02-01</t>
  </si>
  <si>
    <t>8.</t>
  </si>
  <si>
    <t>Nestacionarių ir bendruomeninių socialinių paslaugų plėtojimas</t>
  </si>
  <si>
    <t>Nr. LT022-02-02-02</t>
  </si>
  <si>
    <t>9.</t>
  </si>
  <si>
    <t>Socialinių paslaugų įstaigų senyvo amžiaus asmenims infrastruktūros plėtra</t>
  </si>
  <si>
    <t>Nr. LT022-02-02-03</t>
  </si>
  <si>
    <t xml:space="preserve">Padidinti socialinių paslaugų prieinamumą pažeidžiamiems asmenims </t>
  </si>
  <si>
    <t>10.</t>
  </si>
  <si>
    <t>Prevencinių priemonių, stiprinančių visuomenės sveikatą, psichologinę gerovę ir atsparumą, įgyvendinimas</t>
  </si>
  <si>
    <t>Nr. LT022-02-03-01</t>
  </si>
  <si>
    <t xml:space="preserve">Darnus vystymasis
Lygios galimybės ir nediskriminavimas
</t>
  </si>
  <si>
    <t>11.</t>
  </si>
  <si>
    <t>Ilgalaikės priežiūros paslaugų plėtojimo užtikrinimas</t>
  </si>
  <si>
    <t>Nr. LT022-02-03-02</t>
  </si>
  <si>
    <t>12.</t>
  </si>
  <si>
    <t xml:space="preserve">Geriamojo vandens tiekimo ir nuotekų tvarkymo paslaugų prieinamumo didinimas  </t>
  </si>
  <si>
    <t>Nr. LT022-02-04-01</t>
  </si>
  <si>
    <r>
      <t>Padidinti geriamojo vandens tiekimo ir nuotekų tvarkymo paslaugų prieinamumą</t>
    </r>
    <r>
      <rPr>
        <sz val="12"/>
        <color rgb="FF000099"/>
        <rFont val="Times New Roman"/>
        <family val="1"/>
        <charset val="186"/>
      </rPr>
      <t xml:space="preserve"> </t>
    </r>
  </si>
  <si>
    <t>13.</t>
  </si>
  <si>
    <t>Juodųjų dėmių ir avaringų vietų skaičiaus mažinimas</t>
  </si>
  <si>
    <t>Nr. LT022-02-05-01</t>
  </si>
  <si>
    <t>14.</t>
  </si>
  <si>
    <t>Įvairialypio švietimo plėtojimas ir ugdymo prieinamumo didinimas</t>
  </si>
  <si>
    <t>Nr. LT022-02-06-01</t>
  </si>
  <si>
    <t>15.</t>
  </si>
  <si>
    <t>Turizmo skatinimas, darbo vietų pasiekiamumo ir viešųjų paslaugų prieinamumo didinimas</t>
  </si>
  <si>
    <t>Nr. LT022-02-07-01</t>
  </si>
  <si>
    <t>Išvystyti miesto žaliąją infrastuktūrą
Vystyti darnius keliavimo būdus
Gerinti visuomenės sveikatą, asmenų psichologinę gerovę ir ilgalaikę priežiūrą
Didinti švietimo paslaugų prieinamumą</t>
  </si>
  <si>
    <t xml:space="preserve">IV SKYRIUS </t>
  </si>
  <si>
    <t>PAŽANGOS PRIEMONIŲ APRAŠAS</t>
  </si>
  <si>
    <t>PIRMAS SKIRSNIS</t>
  </si>
  <si>
    <t>4 lentelė. Pažangos priemonės įgyvendinimo rezultato rodikliai</t>
  </si>
  <si>
    <t>Rodiklio kodas</t>
  </si>
  <si>
    <t>Rodiklio pavadinimas
(matavimo vienetas)</t>
  </si>
  <si>
    <t>Pradinė rodiklio reikšmė 
(metai)</t>
  </si>
  <si>
    <t>Siektinos rodiklio reikšmės</t>
  </si>
  <si>
    <t>Siektina tarpinė rodiklio reikšmė (metai)</t>
  </si>
  <si>
    <t>Siektina galutinė rodiklio reikšmė
(metai)</t>
  </si>
  <si>
    <t>R.B.2.2071</t>
  </si>
  <si>
    <t>Naujos arba modernizuotos švietimo infrastruktūros naudotojų skaičius per metus (naudotojai per metus)</t>
  </si>
  <si>
    <t>R.S.2.3026</t>
  </si>
  <si>
    <t>R.B.2.2070</t>
  </si>
  <si>
    <t>Naujos arba modernizuotos vaikų priežiūros infrastruktūros naudotojų skaičius per metus (naudotojai per metus)</t>
  </si>
  <si>
    <t>R.S.2.3030</t>
  </si>
  <si>
    <t>Vaikų, pasinaudojusių pavėžėjimo paslaugomis naujai įsigytomis transporto priemonėmis (asmenys per metus)</t>
  </si>
  <si>
    <t>R.S.2.3027</t>
  </si>
  <si>
    <t>Mokinių, besinaudojančių sukurta visos dienos mokyklos infrastruktūra, skaičius (asmenys per metus)</t>
  </si>
  <si>
    <t>5 lentelė. Pažangos priemonės finansavimo šaltiniai ir preliminarus pažangos lėšų poreikis</t>
  </si>
  <si>
    <t>Finansavimo šaltiniai</t>
  </si>
  <si>
    <t>Lėšų poreikis, eurais</t>
  </si>
  <si>
    <t>1. Lietuvos Respublikos valstybės biudžeto asignavimų lėšos:</t>
  </si>
  <si>
    <t>1.1. Valstybės biudžeto lėšos</t>
  </si>
  <si>
    <t>1.1.1.1.1 Valstybės biudžeto lėšos</t>
  </si>
  <si>
    <t>1.2. Europos Sąjungos (toliau – ES) ir kitos tarptautinės finansinės paramos bendrojo finansavimo lėšos</t>
  </si>
  <si>
    <t>1.2.2.8.1 2021–2027 m. ES struktūrinių fondų bendrojo finansavimo lėšos</t>
  </si>
  <si>
    <t>1.3. ES ir kitos tarptautinės finansinės paramos lėšos</t>
  </si>
  <si>
    <t>1.3.2.8.1 2021–2027 m. ES struktūrinių fondų lėšos</t>
  </si>
  <si>
    <t>1.4. Tikslinės paskirties valstybės biudžeto lėšos</t>
  </si>
  <si>
    <t>1.4.1.1.1 Biudžetinių įstaigų pajamų įmokos</t>
  </si>
  <si>
    <t>2. Kitos lėšos:</t>
  </si>
  <si>
    <t>2.1. Savivaldybių biudžetų lėšos</t>
  </si>
  <si>
    <t>2.2. Privačios lėšos</t>
  </si>
  <si>
    <t>2.3. Kitos viešosios lėšos</t>
  </si>
  <si>
    <t>IŠ VISO</t>
  </si>
  <si>
    <t xml:space="preserve">6 lentelė. Pažangos priemonės veiklos, poveiklės ir (arba) projektai </t>
  </si>
  <si>
    <t>Veiklos, poveiklės, projektai</t>
  </si>
  <si>
    <t>Veiklos, poveiklės, projekto tipas</t>
  </si>
  <si>
    <t>Galimi pareiškėjai arba projektų vykdytojai, kai projektai atrenkami planavimo būdu</t>
  </si>
  <si>
    <t>Galimi partneriai</t>
  </si>
  <si>
    <t>Projektų atrankos būdas</t>
  </si>
  <si>
    <t>Tiesiogiai prisidedama prie HP</t>
  </si>
  <si>
    <t>Projektų finansavimo forma</t>
  </si>
  <si>
    <t>Pažangos lėšos (eurais) ir jų finansavimo šaltiniai</t>
  </si>
  <si>
    <t>Įgyvendinimo pradžia (metai, ketv.)</t>
  </si>
  <si>
    <t>Įgyvendinimo pabaiga (metai, ketv.)</t>
  </si>
  <si>
    <t>Iš jų Lietuvos Respublikos valstybės biudžeto asignavimų lėšos, ne daugiau kaip</t>
  </si>
  <si>
    <t>Iš jų kitos lėšos, ne mažiau kaip</t>
  </si>
  <si>
    <t>Rodiklio kodas, pavadinimas ir matavimo vienetai</t>
  </si>
  <si>
    <t>Siektina rodiklio reikšmė (metai)</t>
  </si>
  <si>
    <t>Valstybės biudžeto lėšos</t>
  </si>
  <si>
    <t>ES ir kitos tarptautinės paramos bendrojo finansavimo lėšos</t>
  </si>
  <si>
    <t>ES ir kitos tarptautinės paramos lėšos</t>
  </si>
  <si>
    <t>Padidinti ugdymo prieinamumą ir plėtoti visos dienos mokyklų veiklą</t>
  </si>
  <si>
    <t>I</t>
  </si>
  <si>
    <t>Savivaldybių administracijos ir viešieji juridiniai asmenys, veikiantys švietimo srityje (bendrojo ugdymo mokyklos, ikimokyklinio ugdymo įstaigos)</t>
  </si>
  <si>
    <t>Planavimo</t>
  </si>
  <si>
    <t>Taip:
Darnus vystymasis, įskaitant reikšmingos žalos nedarymo principą (toliau – DV),
Lygios galimybės ir nediskriminavimas (toliau – LG)</t>
  </si>
  <si>
    <t>Dotacija</t>
  </si>
  <si>
    <t>P.B.2.0067 Naujos arba modernizuotos švietimo infrastruktūros mokymo klasių talpumas, asmenys</t>
  </si>
  <si>
    <t>2028 m. II ketv.</t>
  </si>
  <si>
    <t>R.B.2.2071 Naujos arba modernizuotos švietimo infrastruktūros naudotojų skaičius per metus, naudotojai per metus</t>
  </si>
  <si>
    <t>P.S.2.1025 Mokyklos, kuriose buvo įdiegtos universalaus dizaino ir kitos inžinerinės priemonės pritaikant aplinką asmenims, turintiems negalią, skaičius</t>
  </si>
  <si>
    <t>R.S.2.3026 Mokyklų, kuriose buvo įdiegtos universalaus dizaino ir kitos inžinerinės priemonės, aplinką pritaikant asmenims, turintiems negalią, dalis nuo visų mokyklų, procentas</t>
  </si>
  <si>
    <t>P.B.2.0066 Naujos arba modernizuotos vaikų priežiūros infrastruktūros mokymo klasių talpumas, asmenys</t>
  </si>
  <si>
    <t>R.B.2.2070 Naujos arba modernizuotos vaikų priežiūros infrastruktūros naudotojų skaičius per metus, naudotojai per metus</t>
  </si>
  <si>
    <t>P.S.2.1024 Sukurtų naujų ikimokyklinio ugdymo vietų skaičius</t>
  </si>
  <si>
    <t>P.S.2.1029 Tikslinės transporto priemonės, skaičius, skaičius</t>
  </si>
  <si>
    <t>R.S.2.3030 Vaikų, pasinaudojusių pavėžėjimo paslaugomis naujai įsigytomis transporto priemonėmis, skaičius per metus, asmenys per metus</t>
  </si>
  <si>
    <t>R.S.2.3027 Mokinių, kurie naudojasi sukurta visos dienos mokyklos infrastruktūra, skaičius, asmenys per metus</t>
  </si>
  <si>
    <t>1. Padidinti ugdymo prieinamumą</t>
  </si>
  <si>
    <t>Taip: 
DV, LG</t>
  </si>
  <si>
    <t>1.1 Ugdymo prieinamumo didinimas atskirtį turintiems vaikams Jonavos rajone</t>
  </si>
  <si>
    <t>Jonavos rajono savivaldybės administracija</t>
  </si>
  <si>
    <t>Jonavos „Neries“ pagrindinė mokykla,
Jonavos Jeronimo Ralio gimnazija,
Jonavos Raimundo Samulevičiaus progimnazija</t>
  </si>
  <si>
    <t>2025 m. II ketv.</t>
  </si>
  <si>
    <t>2027 m. I ketv.</t>
  </si>
  <si>
    <t>1.2. Ugdymo prieinamumo didinimas ir plėtojimas Kaišiadorių rajono savivaldybėje (pastaba)</t>
  </si>
  <si>
    <t>Kaišiadorių rajono savivaldybės administracija</t>
  </si>
  <si>
    <t>Kaišiadorių r. Žiežmarių gimnazija, Kaišiadorių Vaclovo Giržado progimnazija, Kaišiadorių r. Kruonio pagrindinė mokykla, Kaišiadorių r. Gudienos mokykla-darželis „Rugelis“</t>
  </si>
  <si>
    <t>2025 m. IV ketv.</t>
  </si>
  <si>
    <t>1.3. Padidinti ugdymo prieinamumą vaikams Kauno rajone</t>
  </si>
  <si>
    <t>Kauno rajono savivaldybės administracija</t>
  </si>
  <si>
    <t>2024 m. III ketv.</t>
  </si>
  <si>
    <t>2026 m. IV ketv.</t>
  </si>
  <si>
    <t>(2026)</t>
  </si>
  <si>
    <t>1.4. Ugdymo prieinamumo didinimas atskirtį patiriantiems vaikams Kėdainių „Ryto“ ir Kėdainių Senamiesčio progimnazijose</t>
  </si>
  <si>
    <t>Kėdainių rajono savivaldybės administracija</t>
  </si>
  <si>
    <t>Kėdainių „Ryto“ progimanzija, Kėdainių Senamiesčio progimnazija</t>
  </si>
  <si>
    <t>2024 m. IV ketv.</t>
  </si>
  <si>
    <t>2027 m. IV ketv.</t>
  </si>
  <si>
    <t>1.5. Ugdymo paslaugų prieinamumo didinimas Prienų lopšelyje-darželyje „Gintarėlis“</t>
  </si>
  <si>
    <t>Prienų rajono savivaldybės administracija</t>
  </si>
  <si>
    <t>Prienų lopšelis-darželis „Gintarėlis“</t>
  </si>
  <si>
    <t>2027 m. II ketv.</t>
  </si>
  <si>
    <t>1.6. Ugdymo paslaugų prieinamumo didinimas Prienų rajono savivaldybės mokyklose</t>
  </si>
  <si>
    <t>Prienų „Žiburio“ gimnazija, Prienų „Ąžuolo“ progimnazija, Prienų r. Jiezno gimnazija, Prienų „Revuonos“ pagrindinė mokykla, Skriaudžių pagrindinė mokykla</t>
  </si>
  <si>
    <t>1.7. Ugdymo prieinamumo didinimas atskirtį patiriantiems vaikams Raseinių rajono savivaldybėje</t>
  </si>
  <si>
    <t>Raseinių rajono savivaldybės administracija</t>
  </si>
  <si>
    <t>Prezidento Jono Žemaičio gimnazija, Raseinių Viktoro Petkaus progimnazija,  Raseinių r. Ariogalos gimnazija ir Raseinių Šaltinio progimnazija</t>
  </si>
  <si>
    <t>2025 m. I ketv.</t>
  </si>
  <si>
    <t>2026 m. III ketv.</t>
  </si>
  <si>
    <t>2. Plėtoti visos dienos mokyklų veiklą</t>
  </si>
  <si>
    <t>2.1. Įvairialypio švietimo plėtojimas Birštono savivaldybėje vykdant visos dienos mokyklos veiklą Birštono gimnazijoje</t>
  </si>
  <si>
    <t>Birštono savivaldybės administracija</t>
  </si>
  <si>
    <t>Birštono gimnazija</t>
  </si>
  <si>
    <t>2024 m. II ketv.</t>
  </si>
  <si>
    <t>2026 m. II ketv.</t>
  </si>
  <si>
    <t>2.2. Ugdymo prieinamumo didinimas ir plėtojimas Kaišiadorių rajono savivaldybėje (pastaba)</t>
  </si>
  <si>
    <t>2.3. Įvairialypio švietimo plėtojimas Kėdainių „Aušros“ progimnazijoje ir Vilainių mokykloje-darželyje „Obelėlė“, vykdant visos dienos mokyklos veiklą</t>
  </si>
  <si>
    <t>Lietuvos sporto universiteto Kėdainių „Aušros“ progimnazija ir Kėdainių r. Vilainių mokykla-darželis „Obelėlė“</t>
  </si>
  <si>
    <t>2.4. Visos dienos mokyklos erdvių sukūrimas Veiverių Tomo Žilinsko gimnazijoje</t>
  </si>
  <si>
    <t>Veiverių Tomo Žilinsko gimnazija</t>
  </si>
  <si>
    <t>2.5. Įvairialypio švietimo plėtojimas, vykdant visos dienos mokyklų veiklą Raseinių rajono savivaldybėje</t>
  </si>
  <si>
    <t>Raseinių Šaltinio progimnazija; Raseinių r. Ariogalos gimnazija; Raseinių Viktoro Petkaus progimnazija; Raseinių r. Viduklės Simono Stanevičiaus gimnazija</t>
  </si>
  <si>
    <t>Iš viso pažangos priemonės veikloms:</t>
  </si>
  <si>
    <r>
      <t xml:space="preserve">Pastaba. </t>
    </r>
    <r>
      <rPr>
        <sz val="12"/>
        <color theme="1"/>
        <rFont val="Times New Roman"/>
        <family val="1"/>
        <charset val="186"/>
      </rPr>
      <t>Bus įgyvendinamas vienas (bendras) projektas pagal abi priemonės poveikles (informacija pateikta, pateikiant informaciją apie projekto dalis 1.2 ir 2.2 numeriais pažymėtose eilutėse).</t>
    </r>
  </si>
  <si>
    <t xml:space="preserve">7 lentelė. Pažangos priemonės specialieji projektų atrankos kriterijai </t>
  </si>
  <si>
    <t>Specialieji projektų atrankos kriterijai</t>
  </si>
  <si>
    <t>Pažangos priemonės veikla (-os)</t>
  </si>
  <si>
    <t xml:space="preserve">Atitikties specialiajam projektų atrankos kriterijui 
vertinimo aspektai </t>
  </si>
  <si>
    <t xml:space="preserve">8 lentelė. Pažangos priemonės prioritetiniai projektų atrankos kriterijai </t>
  </si>
  <si>
    <t>Prioritetinis projektų atrankos kriterijus</t>
  </si>
  <si>
    <t xml:space="preserve">Atitikties prioritetiniam projektų atrankos kriterijui vertinimo aspektai </t>
  </si>
  <si>
    <t xml:space="preserve">9 lentelė. Reikalavimai projektams </t>
  </si>
  <si>
    <t>Veikla (-os) ir (ar) poveiklė (-ės), kurios projektams taikomas reikalavimas</t>
  </si>
  <si>
    <t>Reikalavimai projektams</t>
  </si>
  <si>
    <t xml:space="preserve">10 lentelė. Kiti reikalavimai dėl pažangos priemonės įgyvendinimo </t>
  </si>
  <si>
    <t>Reikalavimai</t>
  </si>
  <si>
    <t>ANTRAS SKIRSNIS</t>
  </si>
  <si>
    <t>11 lentelė. Pažangos priemonės įgyvendinimo rezultato rodikliai</t>
  </si>
  <si>
    <t>R.S.2.3024</t>
  </si>
  <si>
    <t>Panaikintos juodosios dėmės ar avaringos vietos vietinės reikšmės keliuose (gatvėse)</t>
  </si>
  <si>
    <t>12 lentelė. Pažangos priemonės finansavimo šaltiniai ir preliminarus pažangos lėšų poreikis</t>
  </si>
  <si>
    <t xml:space="preserve">13 lentelė. Pažangos priemonės veiklos, poveiklės ir (arba) projektai </t>
  </si>
  <si>
    <t>Juodųjų dėmių arba avaringų vietų pasuose siūlomų eismo saugumo inžinerinių ar kitų inžinerinių sprendinių, kurie užtikrintų juodojoje dėmėje arba avaringoje vietoje nustatytų inžinerinių kelio arba gatvės infrastruktūros saugumo trūkumų šalinimą, įgyvendinimas</t>
  </si>
  <si>
    <t>Savivaldybių administracijos</t>
  </si>
  <si>
    <t>Taip:
DV, LG, Inovatyvumo (kūrybingumo) (toliau – I)</t>
  </si>
  <si>
    <t>P.S.2.1023 Įdiegtos saugų eismą gerinančios priemonės vietinės reikšmės keliuose (gatvėse), skaičius</t>
  </si>
  <si>
    <t>R.S.2.3024 Panaikintos juodosios dėmės ar avaringos vietos vietinės reikšmės keliuose (gatvėse), skaičius</t>
  </si>
  <si>
    <t>1.1. Avaringų vietų skaičiaus mažinimas Jonavos mieste</t>
  </si>
  <si>
    <t>Taip: 
DV, LG, I</t>
  </si>
  <si>
    <t xml:space="preserve">14 lentelė. Pažangos priemonės specialieji projektų atrankos kriterijai </t>
  </si>
  <si>
    <t xml:space="preserve">15 lentelė. Pažangos priemonės prioritetiniai projektų atrankos kriterijai </t>
  </si>
  <si>
    <t xml:space="preserve">16 lentelė. Reikalavimai projektams </t>
  </si>
  <si>
    <t xml:space="preserve">17 lentelė. Kiti reikalavimai dėl pažangos priemonės įgyvendinimo </t>
  </si>
  <si>
    <t>TREČIAS SKIRSNIS</t>
  </si>
  <si>
    <t>18 lentelė. Pažangos priemonės įgyvendinimo rezultato rodikliai</t>
  </si>
  <si>
    <t>R.N.2.5051</t>
  </si>
  <si>
    <t>Miestai, kuriuose įrengta ar modernizuota oro monitoringo infrastruktūra, skaičius</t>
  </si>
  <si>
    <t>19 lentelė. Pažangos priemonės finansavimo šaltiniai ir preliminarus pažangos lėšų poreikis</t>
  </si>
  <si>
    <t xml:space="preserve">20 lentelė. Pažangos priemonės veiklos, poveiklės ir (arba) projektai </t>
  </si>
  <si>
    <t>Savivaldybių aplinkos oro monitoringo infrastruktūros plėtra ir visuomenės informavimas</t>
  </si>
  <si>
    <t>Savivaldybių administracijos ar jų įgaliotos įstaigos</t>
  </si>
  <si>
    <t>Taip:
DV, LG</t>
  </si>
  <si>
    <t>P.B.2.0039 Teritorijos, kurioms taikomos oro taršos stebėsenos sistemos, oro kokybės zonos, skaičius</t>
  </si>
  <si>
    <t>R.N.2.5051 Miestai, kuriuose įrengta ar modernizuota oro monitoringo infrastruktūra, skaičius</t>
  </si>
  <si>
    <t>1.1. Jonavos rajono savivaldybės aplinkos oro monitoringo stiprinimas</t>
  </si>
  <si>
    <t>1.2. Aplinkos oro monitoringo sistemos sukūrimas Prienų rajono savivaldybėje</t>
  </si>
  <si>
    <t>Prienų rajono savivaldybės
visuomenės sveikatos biuras</t>
  </si>
  <si>
    <t>2026 m. I ketv.</t>
  </si>
  <si>
    <t xml:space="preserve">21 lentelė. Pažangos priemonės specialieji projektų atrankos kriterijai </t>
  </si>
  <si>
    <t xml:space="preserve">22 lentelė. Pažangos priemonės prioritetiniai projektų atrankos kriterijai </t>
  </si>
  <si>
    <t xml:space="preserve">23 lentelė. Reikalavimai projektams </t>
  </si>
  <si>
    <t xml:space="preserve">24 lentelė. Kiti reikalavimai dėl pažangos priemonės įgyvendinimo </t>
  </si>
  <si>
    <t>KETVIRTAS SKIRSNIS</t>
  </si>
  <si>
    <t>25 lentelė. Pažangos priemonės įgyvendinimo rezultato rodikliai</t>
  </si>
  <si>
    <t>R.B.2.2041</t>
  </si>
  <si>
    <t>Gyventojai, prisijungę prie patobulintų viešojo vandens tiekimo sistemų (asmenys)</t>
  </si>
  <si>
    <t xml:space="preserve">R.B.2.2042 </t>
  </si>
  <si>
    <t>26 lentelė. Pažangos priemonės finansavimo šaltiniai ir preliminarus pažangos lėšų poreikis</t>
  </si>
  <si>
    <t xml:space="preserve">27 lentelė. Pažangos priemonės veiklos, poveiklės ir (arba) projektai </t>
  </si>
  <si>
    <t>Padidinti kokybiškų geriamojo vandens tiekimo ir nuotekų tvarkymo paslaugų prieinamumą</t>
  </si>
  <si>
    <t>Viešieji geriamojo vandens tiekėjai ir nuotekų tvarkytojai, turintys geriamojo vandens tiekimo ir (arba) nuotekų tvarkymo licenciją, išduotą Valstybinės energetikos reguliavimo tarnybos, ir kuriems Kauno regiono savivaldybės tarybos sprendimu savivaldybės viešojo geriamojo vandens tiekimo teritorijoje pavesta vykdyti viešąjį geriamojo vandens tiekimą ir (arba) nuotekų tvarkymą</t>
  </si>
  <si>
    <t xml:space="preserve">Kauno regiono savivaldybių administracijos </t>
  </si>
  <si>
    <t>P.B.2.0030 Viešojo vandens tiekimo paskirstymo sistemų naujų arba atnaujintų vamzdynų ilgis, km</t>
  </si>
  <si>
    <t>2029 m. III ketv.</t>
  </si>
  <si>
    <t>P.B.2.0031 Viešojo nuotekų surinkimo tinklo naujų arba atnaujintų vamzdynų ilgis, km</t>
  </si>
  <si>
    <t>P.B.2.0032 Nauji arba atnaujinti nuotekų valymo pajėgumai, gyventojų ekvivalentas</t>
  </si>
  <si>
    <t>R.B.2.2041 Gyventojai, prisijungę prie patobulintų viešojo vandens tiekimo sistemų, asmenys</t>
  </si>
  <si>
    <t>R.B.2.2042 Gyventojai, prisijungę bent prie antrinio viešojo nuotekų valymo įrenginių, asmenys</t>
  </si>
  <si>
    <t>P.S.2.1013 Nauji arba atnaujinti geriamojo vandens ruošimo pajėgumai, m3/parą</t>
  </si>
  <si>
    <t>1.1. Geriamojo vandens tiekimo ir nuotekų tvarkymo paslaugų prieinamumo didinimas Kaišiadorių rajono savivaldybėje</t>
  </si>
  <si>
    <t>UAB „Kaišiadorių vandenys“</t>
  </si>
  <si>
    <t>2025 m. III ketv.</t>
  </si>
  <si>
    <t>1.2 Geriamojo vandens tiekimo ir nuotekų tvarkymo infrastruktūros plėtra ir atnaujinimas Kauno rajone  (2024-2029 m.)</t>
  </si>
  <si>
    <t>UAB „Giraitės vandenys“</t>
  </si>
  <si>
    <t xml:space="preserve">Kauno rajono savivaldybės administracija
</t>
  </si>
  <si>
    <t>1.3. (1 pastaba)</t>
  </si>
  <si>
    <t>1.4. Nuotekų tvarkymo infrastruktūros plėtra ir rekonstrukcija Raseinių r. sav.</t>
  </si>
  <si>
    <t>UAB „Raseinių vandenys“</t>
  </si>
  <si>
    <t xml:space="preserve">1.5. Geriamojo vandens tiekimo ir nuotekų tvarkymo paslaugų prieinamumo didinimas Jonavos rajone </t>
  </si>
  <si>
    <t>UAB „Jonavos vandenys“</t>
  </si>
  <si>
    <t>2025 IV ketv.</t>
  </si>
  <si>
    <t>1.6. Vandentiekio ir nuotekų tinklų infrastruktūros plėtra Prienų rajone (II etapas)</t>
  </si>
  <si>
    <t>UAB „Prienų vandenys“</t>
  </si>
  <si>
    <t>1.7. Geriamojo vandens tiekimo ir nuotekų tvarkymo paslaugų prieinamumo didinimas Kėdainių rajone</t>
  </si>
  <si>
    <t>UAB „Kėdainių vandenys“</t>
  </si>
  <si>
    <t xml:space="preserve">2025 m. III  ketv. </t>
  </si>
  <si>
    <t xml:space="preserve">1. Projektas „Geriamojo vandens tiekimo ir nuotekų tvarkymo paslaugų prieinamumo didinimas Kėdainių rajone“ perkeltas iš Nr. 1.3  į Nr. 1.7, keičiant 2022–2030 m. Kauno regiono plėtros planą Kauno regiono plėtros tarybos 2025 m. balandžio 7 d. sprendimu Nr. 6KS-10. </t>
  </si>
  <si>
    <t xml:space="preserve">28 lentelė. Pažangos priemonės specialieji projektų atrankos kriterijai </t>
  </si>
  <si>
    <t xml:space="preserve">29 lentelė. Pažangos priemonės prioritetiniai projektų atrankos kriterijai </t>
  </si>
  <si>
    <t xml:space="preserve">30 lentelė. Reikalavimai projektams </t>
  </si>
  <si>
    <t xml:space="preserve">31 lentelė. Kiti reikalavimai dėl pažangos priemonės įgyvendinimo </t>
  </si>
  <si>
    <t>PENKTAS SKIRSNIS</t>
  </si>
  <si>
    <t>32 lentelė. Pažangos priemonės įgyvendinimo rezultato rodikliai</t>
  </si>
  <si>
    <t>R.B.2.2067</t>
  </si>
  <si>
    <t>33 lentelė. Pažangos priemonės finansavimo šaltiniai ir preliminarus pažangos lėšų poreikis</t>
  </si>
  <si>
    <t xml:space="preserve">34 lentelė. Pažangos priemonės veiklos, poveiklės ir (arba) projektai </t>
  </si>
  <si>
    <t>Socialinio būsto fondo plėtra</t>
  </si>
  <si>
    <t xml:space="preserve">Savivaldybių administracijos </t>
  </si>
  <si>
    <t>P.B.2.0065 Naujų arba modernizuotų socialinių būstų talpumas (asmenys)</t>
  </si>
  <si>
    <t>R.B.2.2067 Naujų arba modernizuotų socialinių būstų naudotojų skaičius per metus (naudotojai per metus)</t>
  </si>
  <si>
    <t>1.1. Socialinio būsto plėtra Jonavos mieste</t>
  </si>
  <si>
    <t>2029 m. I ketv.</t>
  </si>
  <si>
    <t>1.2. Socialinio būsto fondo neįgaliesiems ir gausioms šeimoms plėtra Kaišiadorių rajono savivaldybėje</t>
  </si>
  <si>
    <t>2028 m. IV ketv.</t>
  </si>
  <si>
    <t>1.3. Socialinio būsto fondo plėtra Kauno rajono savivaldybėje</t>
  </si>
  <si>
    <t>67</t>
  </si>
  <si>
    <t>1.4. Socialinio būsto fondo neįgaliesiems ir gausioms šeimoms plėtra Kėdainių rajono savivaldybėje</t>
  </si>
  <si>
    <t>20</t>
  </si>
  <si>
    <t>1.5. Socialinio būsto fondo plėtra Prienų rajono savivaldybėje</t>
  </si>
  <si>
    <t>46</t>
  </si>
  <si>
    <t>1.6. Socialinio būsto plėtra Raseinių rajono savivaldybėje (II etapas)</t>
  </si>
  <si>
    <t>58</t>
  </si>
  <si>
    <t xml:space="preserve">35 lentelė. Pažangos priemonės specialieji projektų atrankos kriterijai </t>
  </si>
  <si>
    <t xml:space="preserve">36 lentelė. Pažangos priemonės prioritetiniai projektų atrankos kriterijai </t>
  </si>
  <si>
    <t xml:space="preserve">37 lentelė. Reikalavimai projektams </t>
  </si>
  <si>
    <t xml:space="preserve">38 lentelė. Kiti reikalavimai dėl pažangos priemonės įgyvendinimo </t>
  </si>
  <si>
    <t>ŠEŠTAS SKIRSNIS</t>
  </si>
  <si>
    <t>39 lentelė. Pažangos priemonės įgyvendinimo rezultato rodikliai</t>
  </si>
  <si>
    <t xml:space="preserve">R.B.2.2064 </t>
  </si>
  <si>
    <t>40 lentelė. Pažangos priemonės finansavimo šaltiniai ir preliminarus pažangos lėšų poreikis</t>
  </si>
  <si>
    <t xml:space="preserve">41 lentelė. Pažangos priemonės veiklos, poveiklės ir (arba) projektai </t>
  </si>
  <si>
    <t>Skatinti darnų judumą Birštono, Kauno, Kėdainių ir Jonavos miestuose</t>
  </si>
  <si>
    <t>Birštono, Kauno miesto, Kėdainių ir Jonavos rajonų savivaldybėse veikiantys juridiniai asmenys, neturintys teisės vykdyti ekonominės veiklos darnaus judumo viešosios infrastuktūros planavimo ir vystymo srityje</t>
  </si>
  <si>
    <t>Partneriai galimi tik kai projekto lėšomis planuojamas tvarkyti ir tvarkomas partnerio turtas, kurio apskaita priklauso partnerio dispozicijai</t>
  </si>
  <si>
    <t>P.B.2.0058 Dviračiams skirta infrastruktūra, kuriai suteikta parama, kilometrai</t>
  </si>
  <si>
    <t>R.B.2.2064 Dviračiams skirtos infrastruktūros naudotojų skaičius per metus, naudotojai per metus</t>
  </si>
  <si>
    <t>P.S.2.1035 Įgyvendintos darnaus judumo priemonės, skaičius</t>
  </si>
  <si>
    <t>1.1. Darnaus judumo infrastruktūros diegimas Birštono mieste (1 pastaba)</t>
  </si>
  <si>
    <t>1.2. Darnaus judumo priemonių diegimas Jonavos mieste (II etapas)</t>
  </si>
  <si>
    <t>1.3. Dviračių ir pėsčiųjų tilto iš Nemuno salos į Aleksotą statyba (2 pastaba)</t>
  </si>
  <si>
    <t>Kauno miesto savivaldybės administracija</t>
  </si>
  <si>
    <t>1.4. Baltų pr. pėsčiųjų ir dviračių tako įrengimas (2 pastaba)</t>
  </si>
  <si>
    <t>1.5. Baltijos g. pėsčiųjų ir dviračių tako įrengimas (2 pastaba)</t>
  </si>
  <si>
    <t>1.6. (3 pastaba)</t>
  </si>
  <si>
    <t>1.7. Chemijos g. pėsčiųjų ir dviračių tako įrengimas (2 pastaba)</t>
  </si>
  <si>
    <t>1.8. Dviračių ir pėsčiųjų takų infrastruktūros  gerinimas bei darnaus judumo priemonių diegimas Kėdainių mieste</t>
  </si>
  <si>
    <t>AB „Via Lietuva“</t>
  </si>
  <si>
    <t>1.9. Darnaus judumo
priemonių diegimas Jonavos mieste 
(III etapas)</t>
  </si>
  <si>
    <t>2026 m. 
III ketv.</t>
  </si>
  <si>
    <t>1.10. Dviračių ir pėsčiųjų takų infrastruktūros  gerinimas Kėdainių mieste</t>
  </si>
  <si>
    <t xml:space="preserve">2026 m. IV ketv.
</t>
  </si>
  <si>
    <t>1.11. (4 pastaba)</t>
  </si>
  <si>
    <t>Pastabos:</t>
  </si>
  <si>
    <t>1. Projektas, įgyvendinantis 2024–2029 m. Kauno regiono funkcinės zonos strategiją, patvirtintą Birštono savivaldybės tarybos 2024 m. gegužės 30 d. sprendimu Nr. (1.3.E)-TSE-085 „Dėl 2024–2029 m. Kauno regiono funkcinės zonos strategijos patvirtinimo“, Jonavos rajono savivaldybės tarybos 2024 m. gegužės 30 d. sprendimu Nr. 1TS-113 „Dėl 2024–2029 m. Kauno regiono funkcinės zonos strategijos patvirtinimo“, Kaišiadorių rajono savivaldybės tarybos 2024 m. gegužės 30 d. sprendimu Nr. V17E-161  „Dėl 2024–2029 m. Kauno regiono funkcinės zonos strategijos patvirtinimo“, Kauno rajono savivaldybės tarybos 2024 m. gegužės 30 d. sprendimu Nr. TS-249 „Dėl 2024–2029 m. Kauno regiono funkcinės zonos strategijos patvirtinimo“, Kėdainių rajono savivaldybės tarybos 2024 m. gegužės 31 d. sprendimu Nr. TS-129 „Dėl 2024–2029 m. Kauno regiono funkcinės zonos strategijos patvirtinimo“, Prienų rajono savivaldybės tarybos 2024 m. gegužės 30 d. sprendimu Nr. T3-155 „Dėl 2024–2029 m. Kauno regiono funkcinės zonos strategijos patvirtinimo“ ir Raseinių rajono savivaldybės tarybos 2024 m. gegužės 30 d. sprendimu Nr. TS-157 „Dėl 2024–2029 m. Kauno regiono funkcinės zonos strategijos patvirtinimo“.</t>
  </si>
  <si>
    <t>2. Projektas, įgyvendinantis Tvarios Kauno miesto plėtros 2024–2029 metų strategiją, patvirtintą Kauno rajono savivaldybės tarybos 2024 m. gegužės 30 d. sprendimu Nr. TS-248 „Dėl Tvarios Kauno miesto plėtros 2024–2029 metų strategijos patvirtinimo“ ir Kauno miesto savivaldybės tarybos 2024 m. birželio 11 d. sprendimu Nr. T-411  „Dėl Tvarios Kauno miesto plėtros 2024-2029 metų strategijos patvirtinimo“.</t>
  </si>
  <si>
    <t xml:space="preserve">3. Išbrauktas projektas „Biržiškų g. pėsčiųjų ir dviračių tako įrengimas“ keičiant 2022–2030 m. Kauno regiono plėtros planą Kauno regiono plėtros tarybos 2024 m. gegužės 29 d. sprendimu Nr. 6KS-12. </t>
  </si>
  <si>
    <t xml:space="preserve">42 lentelė. Pažangos priemonės specialieji projektų atrankos kriterijai </t>
  </si>
  <si>
    <t xml:space="preserve">43 lentelė. Pažangos priemonės prioritetiniai projektų atrankos kriterijai </t>
  </si>
  <si>
    <t xml:space="preserve">44 lentelė. Reikalavimai projektams </t>
  </si>
  <si>
    <t xml:space="preserve">Kai įgyvendinant projektą planuojama atnaujinti viešojo transporto priemonių parką, kartu su projekto įgyvendinimo planu VšĮ Centrinei projektų valdymo agentūrai turi būti pateikti šie dokumentai:
1. pareiškėjo patvirtintas pastarųjų finansinių metų metinių finansinių ataskaitų rinkinys arba pastarųjų finansinių metų patvirtinti įmonių grupės metinių konsoliduotųjų finansinių ataskaitų rinkiniai, jei juos pareiškėjas privalo rengti pagal Lietuvos Respublikos įmonių grupių konsoliduotosios finansinės atskaitomybės įstatymo nuostatas (netaikoma pareiškėjui, kuris yra pateikęs metinių finansinių ataskaitų rinkinius Juridinių asmenų registrui);
2. pareiškėjo Smulkiojo ar vidutinio verslo subjekto statuso deklaracija, kurios forma patvirtinta Lietuvos Respublikos ūkio ministro 2008 m. kovo 26 d. įsakymu Nr. 4-119 „Dėl Smulkiojo ar vidutinio verslo subjekto statuso deklaravimo tvarkos aprašo ir Smulkiojo ar vidutinio verslo subjekto statuso deklaracijos formos patvirtinimo“ (pareiškėjas  gali pateikti laisvos formos deklaraciją, jei jis priskirtinas didelei įmonei).
</t>
  </si>
  <si>
    <t xml:space="preserve">45 lentelė. Kiti reikalavimai dėl pažangos priemonės įgyvendinimo </t>
  </si>
  <si>
    <t>SEPTINTAS SKIRSNIS</t>
  </si>
  <si>
    <t>46 lentelė. Pažangos priemonės įgyvendinimo rezultato rodikliai</t>
  </si>
  <si>
    <t xml:space="preserve">R.B.2.2103 </t>
  </si>
  <si>
    <t>47 lentelė. Pažangos priemonės finansavimo šaltiniai ir preliminarus pažangos lėšų poreikis</t>
  </si>
  <si>
    <t xml:space="preserve">48 lentelė. Pažangos priemonės veiklos, poveiklės ir (arba) projektai </t>
  </si>
  <si>
    <t>Skatinti rūšiuojamąjį atliekų surinkimą</t>
  </si>
  <si>
    <t>Kauno regiono savivaldybių administracijos ir Kauno regione veiklą vykdantys atliekų tvarkymo centrai</t>
  </si>
  <si>
    <t>Taip:
DV, LG, I</t>
  </si>
  <si>
    <t>P.B.2.0107 Investicijos į rūšiuojamojo atliekų surinkimo įrenginius, eurai</t>
  </si>
  <si>
    <t>2028 m IV ketv.</t>
  </si>
  <si>
    <t>R.B.2.2103 Surinktos atskirai išrūšiuotos atliekos, tonos per metus</t>
  </si>
  <si>
    <t>P.S.2.1015 Įgyvendintos viešinimo kampanijos atliekų prevencijos ir tvarkymo temomis, skaičius</t>
  </si>
  <si>
    <t>1.1. Komunalinių atliekų rūšiuojamojo surinkimo infrastruktūros plėtra Prienų r. ir Birštono savivaldybėse</t>
  </si>
  <si>
    <t>UAB Alytaus regiono atliekų tvarkymo centras</t>
  </si>
  <si>
    <t>1.2. Rūšiuojamojo atliekų surinkimo skatinimas Kaišiadorių rajono savivaldybėje</t>
  </si>
  <si>
    <t>1.3. Raseinių, Kėdainių, Kaišiadorių, Jonavos, Kauno rajonuose didelių gabaritų atliekų surinkimo aikštelių įrengimas</t>
  </si>
  <si>
    <t>VšĮ Kauno regiono atliekų tvarkymo centras</t>
  </si>
  <si>
    <t>Raseinių r., Kaišiadorių r., Jonavos r., Kauno r. ir Kėdainių r. savivaldybių administracijos</t>
  </si>
  <si>
    <t xml:space="preserve">49 lentelė. Pažangos priemonės specialieji projektų atrankos kriterijai </t>
  </si>
  <si>
    <t xml:space="preserve">50 lentelė. Pažangos priemonės prioritetiniai projektų atrankos kriterijai </t>
  </si>
  <si>
    <t xml:space="preserve">51 lentelė. Reikalavimai projektams </t>
  </si>
  <si>
    <t xml:space="preserve">52 lentelė. Kiti reikalavimai dėl pažangos priemonės įgyvendinimo </t>
  </si>
  <si>
    <t>AŠTUNTAS SKIRSNIS</t>
  </si>
  <si>
    <t>53 lentelė. Pažangos priemonės įgyvendinimo rezultato rodikliai</t>
  </si>
  <si>
    <t xml:space="preserve">R.S.2.3523 </t>
  </si>
  <si>
    <t xml:space="preserve">R.S.2.3526 </t>
  </si>
  <si>
    <t>54 lentelė. Pažangos priemonės finansavimo šaltiniai ir preliminarus pažangos lėšų poreikis</t>
  </si>
  <si>
    <t xml:space="preserve">55 lentelė. Pažangos priemonės veiklos, poveiklės ir (arba) projektai </t>
  </si>
  <si>
    <t>Kokybiškų prevencijos paslaugų prieinamumo didinimas visuomenės sveikatai stiprinti</t>
  </si>
  <si>
    <t>Kauno regiono savivaldybių administracijos, savivaldybių visuomenės sveiktos biurai, kiti viešieji juridiniai asmenys ar nevyriausybinės organizacijos, veikiančios visuomenės sveikatos srityje</t>
  </si>
  <si>
    <t>P.S.2.1519 Asmenys, dalyvavę sveikatos raštingumo didinimo veiklose (asmenys)</t>
  </si>
  <si>
    <t>R.S.2.3523 Asmenų, kurie po dalyvavimo veiklose pagerino sveikatos raštingumo kompetenciją, dalis (procentai)</t>
  </si>
  <si>
    <t>R.S.2.3526 Asmenų, palankiai vertinančių visuomenės sveikatos priežiūros paslaugų kokybę, dalis (procentai)</t>
  </si>
  <si>
    <t>P.B.2.0518 Paramą gavusių nacionalinio, regionų ar vietos lygmens viešojo administravimo ar viešąsias paslaugas teikiančių įstaigų skaičius
(subjektų skaičius)</t>
  </si>
  <si>
    <t>1.1. Visuomenės sveikatos paslaugų kokybės gerinimas Birštono savivaldybėje</t>
  </si>
  <si>
    <t xml:space="preserve">Kauno rajono savivaldybės visuomenės sveikatos biuras </t>
  </si>
  <si>
    <t>2028 m. III ketv.</t>
  </si>
  <si>
    <t xml:space="preserve">2027 m. I ketv. </t>
  </si>
  <si>
    <t>2029 m. IV ketv.</t>
  </si>
  <si>
    <t>1.2. Prevencinių priemonių, stiprinančių visuomenės sveikatą, psichologinę gerovę ir atsparumą, įgyvendinimas Jonavos rajone</t>
  </si>
  <si>
    <t>Jonavos rajono savivaldybės visuomenės sveikatos biuras</t>
  </si>
  <si>
    <t>1.3. Visuomenės sveikatos paslaugų kokybės gerinimas Kaišiadorių rajone</t>
  </si>
  <si>
    <t>Kaišiadorių rajono savivaldybės visuomenės sveikatos biuras</t>
  </si>
  <si>
    <t>1.4. Prevencinių priemonių, stiprinančių visuomenės sveikatą, psichologinę gerovę ir atsparumą, įgyvendinimas Kauno rajono savivaldybėje</t>
  </si>
  <si>
    <t>Kauno rajono savivaldybės visuomenės sveikatos biuras</t>
  </si>
  <si>
    <t>1.5. Kokybiškų visuomenės sveikatos paslaugų prieinamumo didinimas Kėdainių rajone</t>
  </si>
  <si>
    <t>Kėdainių rajono savivaldybės visuomenės sveikatos biuras</t>
  </si>
  <si>
    <t xml:space="preserve">1.6. Visuomenės sveikatos paslaugų kokybės gerinimas Prienų rajono  savivaldybėje </t>
  </si>
  <si>
    <t>Prienų rajono savivaldybės visuomenės sveikatos biuras</t>
  </si>
  <si>
    <t>1.7. Visuomenės sveikatos paslaugų prieinamumo gerinimas Raseinių rajono savivaldybėje</t>
  </si>
  <si>
    <t>Raseinių rajono savivaldybės visuomenės sveikatos biuras</t>
  </si>
  <si>
    <t xml:space="preserve">56 lentelė. Pažangos priemonės specialieji projektų atrankos kriterijai </t>
  </si>
  <si>
    <t xml:space="preserve">57 lentelė. Pažangos priemonės prioritetiniai projektų atrankos kriterijai </t>
  </si>
  <si>
    <t xml:space="preserve">58 lentelė. Reikalavimai projektams </t>
  </si>
  <si>
    <t xml:space="preserve">59 lentelė. Kiti reikalavimai dėl pažangos priemonės įgyvendinimo </t>
  </si>
  <si>
    <t>DEVINTAS SKIRSNIS</t>
  </si>
  <si>
    <t>60 lentelė. Pažangos priemonės įgyvendinimo rezultato rodikliai</t>
  </si>
  <si>
    <t xml:space="preserve">R.S.2.3031 </t>
  </si>
  <si>
    <t>Asmenų, turinčių intelekto ir (ar) psichikos negalią, gavusių paslaugas naujoje ar modernizuotoje infrastruktūroje skaičius per metus (asmenys per metus)</t>
  </si>
  <si>
    <t>61 lentelė. Pažangos priemonės finansavimo šaltiniai ir preliminarus pažangos lėšų poreikis</t>
  </si>
  <si>
    <t xml:space="preserve">62 lentelė. Pažangos priemonės veiklos, poveiklės ir (arba) projektai </t>
  </si>
  <si>
    <t>Paslaugų, reikalingų institucinės globos pertvarkai įgyvendinti, infrastruktūros modernizavimas ir plėtra</t>
  </si>
  <si>
    <t>Birštono, Jonavos, Kaišiadorių, Kauno, Kėdainių, Prienų ir Raseinių rajonų savivaldybių administracijos ir viešieji juridiniai asmenys, veikiantys socialinės apsaugos srityje</t>
  </si>
  <si>
    <t>P.S.2.1030 Paslaugų intelekto ir (ar) psichikos negalią turintiems asmenims vietų skaičius naujoje ar modernizuotoje infrastruktūroje (skaičius)</t>
  </si>
  <si>
    <t>R.S.2.3031 Asmenų, turinčių intelekto ir (ar) psichikos negalią, gavusių paslaugas naujoje ar modernizuotoje infrastruktūroje skaičius per metus (asmenys per metus)</t>
  </si>
  <si>
    <t>1.1. Institucinės globos pertvarkos įgyvendinimas Birštono savivaldybėje</t>
  </si>
  <si>
    <t>1.2. Asmenų su intelekto ir psichikos negalia institucinės globos pertvarkos įgyvendinimas Jonavoje</t>
  </si>
  <si>
    <t xml:space="preserve">Jonavos rajono neįgaliųjų veiklos centras </t>
  </si>
  <si>
    <t>1.3. Socialinės priežiūros socialinių paslaugų plėtra Kaišiadorių rajono savivaldybėje</t>
  </si>
  <si>
    <t>Kaišiadorių socialinių paslaugų centras
Kaišiadorių šventosios Faustinos ugdymo centras</t>
  </si>
  <si>
    <t>29</t>
  </si>
  <si>
    <t>1.4. Asmenų su intelekto ir (ar) psichikos negalia institucinės globos pertvarkos įgyvendinimas Kauno rajono savivaldybėje</t>
  </si>
  <si>
    <t>SBĮ Kauno rajono socialinių paslaugų centras</t>
  </si>
  <si>
    <t>14</t>
  </si>
  <si>
    <t>2028 m. I ketv.</t>
  </si>
  <si>
    <t>1.5. Asmenų su intelekto ir (ar) psichikos negalia institucinės globos pertvarkos įgyvendinimas Kėdainių rajono savivaldybėje, įsigyjant apsaugotus būstus</t>
  </si>
  <si>
    <t>4</t>
  </si>
  <si>
    <t xml:space="preserve">1.6. Asmenų su intelekto ir (ar) psichikos negalia institucinės globos pertvarkos įgyvendinimas Kėdainių rajono savivaldybėje, įsteigiant socialines dirbtuves </t>
  </si>
  <si>
    <t>10</t>
  </si>
  <si>
    <t>1.7. Asmenų su intelekto ir (ar) psichikos negalia institucinės globos pertvarkos įgyvendinimas Kėdainių rajono savivaldybėje, įsteigiant grupinius gyvenimo namus</t>
  </si>
  <si>
    <t>1.8. Apsaugoto būsto paslaugų plėtra Prienų rajono savivaldybėje</t>
  </si>
  <si>
    <t>6</t>
  </si>
  <si>
    <t>1.9. Grupinio gyvenimo namų plėtra Prienų rajono savivaldybėje</t>
  </si>
  <si>
    <t>1.10. Užimtumo paslaugos prieinamumo didinimas Prienų rajono savivaldybėje</t>
  </si>
  <si>
    <t>12</t>
  </si>
  <si>
    <t>1.11. Asmenų su intelekto ir psichikos negalia institucinės globos pertvarkos įgyvendinimas Raseinių rajono savivaldybėje</t>
  </si>
  <si>
    <t>Raseinių socialinių paslaugų centras</t>
  </si>
  <si>
    <t>VšĮ Raseinių neįgaliųjų užimtumo ir paslaugų centras</t>
  </si>
  <si>
    <t>17</t>
  </si>
  <si>
    <t xml:space="preserve">63 lentelė. Pažangos priemonės specialieji projektų atrankos kriterijai </t>
  </si>
  <si>
    <t xml:space="preserve">64 lentelė. Pažangos priemonės prioritetiniai projektų atrankos kriterijai </t>
  </si>
  <si>
    <t xml:space="preserve">65 lentelė. Reikalavimai projektams </t>
  </si>
  <si>
    <t xml:space="preserve">67 lentelė. Kiti reikalavimai dėl pažangos priemonės įgyvendinimo </t>
  </si>
  <si>
    <t>DEŠIMTAS SKIRSNIS</t>
  </si>
  <si>
    <t>68 lentelė. Pažangos priemonės įgyvendinimo rezultato rodikliai</t>
  </si>
  <si>
    <t xml:space="preserve">R.S.2.3033 </t>
  </si>
  <si>
    <t>69 lentelė. Pažangos priemonės finansavimo šaltiniai ir preliminarus pažangos lėšų poreikis</t>
  </si>
  <si>
    <t xml:space="preserve">70 lentelė. Pažangos priemonės veiklos, poveiklės ir (arba) projektai </t>
  </si>
  <si>
    <t>Nestacionarių socialinių paslaugų infrastruktūros modernizavimas ir plėtra, siekiant didinti gyventojų socialinę gerovę</t>
  </si>
  <si>
    <t>Savivaldybių administracijos ir viešieji juridiniai asmenys, veikiantys socialinės apsaugos srityje</t>
  </si>
  <si>
    <t>P.S.2.1031 Paslaugų socialiai pažeidžiamiems, socialinę riziką (atskirtį) patiriantiems asmenims vietų skaičius naujoje ar modernizuotoje infrastruktūroje (skaičius)</t>
  </si>
  <si>
    <t>R.S.2.3033 Socialiai pažeidžiamų, socialinę riziką (atskirtį) patiriančių asmenų, gavusių paslaugas naujoje ar modernizuotoje infrastruktūroje skaičius per metus (asmenys per metus)</t>
  </si>
  <si>
    <t>1.1. Nestacionarių socialinių paslaugų infrastruktūros plėtra Birštono savivaldybėje</t>
  </si>
  <si>
    <t>Birštono savivaldybės neįgaliųjų draugija</t>
  </si>
  <si>
    <t>1.2. Nestacionarių socialinių paslaugų plėtojimas Kaišiadorių rajono savivaldybėje</t>
  </si>
  <si>
    <t>Kaišiadorių socialinių paslaugų centras</t>
  </si>
  <si>
    <t>1.3. Nestacionarių socialinių paslaugų infrastruktūros modernizavimas Kėdainių rajono savivaldybėje</t>
  </si>
  <si>
    <t>Kėdainių bendruomenės socialinis centras</t>
  </si>
  <si>
    <t>36</t>
  </si>
  <si>
    <t>52</t>
  </si>
  <si>
    <t>1.4. Atviros jaunimo erdvės infrastruktūros modernizavimas Prienų mieste</t>
  </si>
  <si>
    <t>70</t>
  </si>
  <si>
    <t>1.5. Nestacionarių socialinių paslaugų infrastruktūros plėtra Raseinių rajono savivaldybėje (jaunimo ir senyvo amžiaus asmenų daugiafunkcio centro statyba)</t>
  </si>
  <si>
    <t>Raseinių rajono švietimo pagalbos tarnyba</t>
  </si>
  <si>
    <t>50</t>
  </si>
  <si>
    <t>500</t>
  </si>
  <si>
    <t xml:space="preserve">71 lentelė. Pažangos priemonės specialieji projektų atrankos kriterijai </t>
  </si>
  <si>
    <t xml:space="preserve">72 lentelė. Pažangos priemonės prioritetiniai projektų atrankos kriterijai </t>
  </si>
  <si>
    <t xml:space="preserve">73 lentelė. Reikalavimai projektams </t>
  </si>
  <si>
    <t xml:space="preserve">74 lentelė. Kiti reikalavimai dėl pažangos priemonės įgyvendinimo </t>
  </si>
  <si>
    <t>VIENUOLIKTAS SKIRSNIS</t>
  </si>
  <si>
    <t>75 lentelė. Pažangos priemonės įgyvendinimo rezultato rodikliai</t>
  </si>
  <si>
    <t>R.B.2.2095</t>
  </si>
  <si>
    <t>76 lentelė. Pažangos priemonės finansavimo šaltiniai ir preliminarus pažangos lėšų poreikis</t>
  </si>
  <si>
    <t xml:space="preserve">77 lentelė. Pažangos priemonės veiklos, poveiklės ir (arba) projektai </t>
  </si>
  <si>
    <t xml:space="preserve">Žaliosios infrastruktūros urbanizuotoje teritorijoje plėtojimas </t>
  </si>
  <si>
    <t>Kauno regiono savivaldybių administracijos</t>
  </si>
  <si>
    <t>P.B.2.0036 Žalioji infrastruktūra, kuriai suteikta parama kitais nei prisitaikymo prie klimato kaitos tikslais (hektarai)</t>
  </si>
  <si>
    <t>R.B.2.2095 Gyventojai, galintys naudotis nauja ar patobulinta žaliąja infrastruktūra (asmenys)</t>
  </si>
  <si>
    <t>1.1. Žaliosios infrastruktūros Jonavos miesto urbanizuotoje aplinkoje plėtojimas</t>
  </si>
  <si>
    <t>1.2. Žaliosios infrastruktūros urbanizuotoje Kaišiadorių miesto dalyje plėtojimas</t>
  </si>
  <si>
    <t>1.3. Žaliosios infrastruktūros Kėdainių miesto urbanizuotoje aplinkoje plėtojimas</t>
  </si>
  <si>
    <t>1.4. Žaliosios infrastruktūros kūrimas Raseinių mieste</t>
  </si>
  <si>
    <t xml:space="preserve">78 lentelė. Pažangos priemonės specialieji projektų atrankos kriterijai </t>
  </si>
  <si>
    <t xml:space="preserve">79 lentelė. Pažangos priemonės prioritetiniai projektų atrankos kriterijai </t>
  </si>
  <si>
    <t xml:space="preserve">80 lentelė. Reikalavimai projektams </t>
  </si>
  <si>
    <t xml:space="preserve">81 lentelė. Kiti reikalavimai dėl pažangos priemonės įgyvendinimo </t>
  </si>
  <si>
    <t>DVYLIKTAS SKIRSNIS</t>
  </si>
  <si>
    <t>82 lentelė. Pažangos priemonės įgyvendinimo rezultato rodikliai</t>
  </si>
  <si>
    <t>R.S.2.3039</t>
  </si>
  <si>
    <t>R.S.2.3040</t>
  </si>
  <si>
    <t>R.S.2.3025</t>
  </si>
  <si>
    <t>R.N.2.5720</t>
  </si>
  <si>
    <t>83 lentelė. Pažangos priemonės finansavimo šaltiniai ir preliminarus pažangos lėšų poreikis</t>
  </si>
  <si>
    <t xml:space="preserve">84 lentelė. Pažangos priemonės veiklos, poveiklės ir (arba) projektai </t>
  </si>
  <si>
    <t>Skatinti turizmą, didinti darbo vietų pasiekiamumą ir viešųjų paslaugų prieinamumą</t>
  </si>
  <si>
    <t>Kauno regiono savivaldybių administracijos ir juridiniai asmenys, kurių turtas planuojamas tvarkyti ir tvarkomas projekto lėšomis</t>
  </si>
  <si>
    <t>Taip:
DV,  LG</t>
  </si>
  <si>
    <t>R.S.2.3039 Metinis konsoliduotų viešųjų paslaugų vartotojų skaičius, vartotojai per metus</t>
  </si>
  <si>
    <t>R.S.2.3040 Sukurtos arba atkurtos teritorijos, naudojamos ekonominei, rekreacinei ar turizmo paskirčiai, hektarai</t>
  </si>
  <si>
    <t>R.S.2.3025 Dviračiams skirtos infrastruktūros metinis naudotojų skaičius, naudotojai per metus</t>
  </si>
  <si>
    <t>P.S.2.1039 Sukurtos arba atkurtos atviros erdvės, kvadratiniai metrai</t>
  </si>
  <si>
    <t>R.N.2.5720 Sukurtos arba atkurtos teritorijos, naudojamos ekonominei, rekreacinei ar turizmo paskirčiai, hektarai</t>
  </si>
  <si>
    <t>P.B.2.0076 Integruoti teritorinio vystymo projektai, projektai</t>
  </si>
  <si>
    <t>P.B.2.0114 Atviros erdvės, sukurtos arba atkurtos miestų teritorijose, kvadratiniai metrai</t>
  </si>
  <si>
    <t>P.S.2.1034 Naujų ar rekonstruotų pastatų, kurių pirminės energijos paklausa yra bent 20 % mažesnė, nei reikalauja energijos beveik nevartojantis pastatas, plotas, kvadratiniai metrai</t>
  </si>
  <si>
    <t>1. Modernizuoti ar sukurti viešąją turizmo infrastruktūrą, pritaikant gamtos ir kultūros objektus lankymui (1 pastaba)</t>
  </si>
  <si>
    <t>Birštono, Jonavos rajono, Kaišiadorių rajono, Kauno rajono, Kėdainių rajono, Prienų rajono ir Raseinių rajono savivaldybių administracijos</t>
  </si>
  <si>
    <t>Birštono, Jonavos rajono, Kaišiadorių rajono, Kauno rajono, Kėdainių rajono, Prienų rajono ir Raseinių rajono savivaldybių administracijos ir juridiniai asmenys, kurių turtas planuojamas tvarkyti ir tvarkomas projekto lėšomis</t>
  </si>
  <si>
    <t>1.1. Birštono savivaldybės turizmo objektų pritaikymas lankymui</t>
  </si>
  <si>
    <t>1.2. Gamtos ir kultūros objektų  pritaikymas lankymui Jonavos rajono savivaldybėje</t>
  </si>
  <si>
    <t>1.3. Gamtos ir kultūros objektų pritaikymas lankymui Kėdainių rajono savivaldybėje</t>
  </si>
  <si>
    <t xml:space="preserve">2025 m. III ketv. </t>
  </si>
  <si>
    <t xml:space="preserve">2029 m. III ketv.  </t>
  </si>
  <si>
    <t>1.4. Religinių ir pažintinių objektų pritaikymas lankymui Raseinių rajono savivaldybėje (2 pastaba)</t>
  </si>
  <si>
    <t>VĮ Valstybinių miškų urėdija</t>
  </si>
  <si>
    <t xml:space="preserve">1.5. Piliakalnių lankymui reikalingos infrastruktūros sutvarkymas ir įrengimas Raseinių r. sav. </t>
  </si>
  <si>
    <t>Žemaitijos saugomų teritorijų direkcija</t>
  </si>
  <si>
    <t xml:space="preserve">1.6. Gamtos ir kultūros objektų sutvarkymas ir pritaikymas lankymui Prienų rajono savivaldybėje </t>
  </si>
  <si>
    <t>600</t>
  </si>
  <si>
    <t>1.7. Čiudiškių, Dukurnonių, Klebiškio, Lepelionių, Norkūnų I, Norkūnų II,Pašlavančio, Pašventupio I, Pelekonių IV piliakalnių ir Surmiaus ežero Prienų r. sav. pritaikymas lankymui</t>
  </si>
  <si>
    <t>1.8. (3 pastaba)</t>
  </si>
  <si>
    <t>1.9. Balbieriškio dvaro sodybos parko Prienų r. sav. pritaikymas lankymui</t>
  </si>
  <si>
    <t>1.10. (4 pastaba)</t>
  </si>
  <si>
    <t>1.11. (5 pastaba)</t>
  </si>
  <si>
    <t>1.12. (6 pastaba)</t>
  </si>
  <si>
    <t>1.13. Nemuno upės ties Zapyškiu Kauno r. sav. pritaikymas vandens turizmui</t>
  </si>
  <si>
    <t>1.14. Kaišiadorių rajono savivaldybės turizmo objektų pritaikymas lankymui</t>
  </si>
  <si>
    <t>AB "Via Lietuva", VĮ Valstybinių miškų urėdija</t>
  </si>
  <si>
    <t>2. Didinti viešųjų paslaugų prieinamumą, išteklių naudojimo efektyvumą ir viešųjų paslaugų sistemų tvarumą Kauno regiono funkcinėje zonoje (1 pastaba)</t>
  </si>
  <si>
    <t>2.1. Religinių ir pažintinių objektų pritaikymas lankymui Raseinių rajono savivaldybėje (2 pastaba)</t>
  </si>
  <si>
    <t>VĮ Valstybinių miškų urėdijos administracija</t>
  </si>
  <si>
    <t>2.2.Kauno regiono turizmo maršruto pristatymas ir populiarinimas bei Kauno rajono turizmo ir verslo informacijos centro infrastruktūros plėtra</t>
  </si>
  <si>
    <t>Birštono savivaldybės administracija;
Jonavos rajono
savivaldybės administracija;
Kaišiadorių rajono savivaldybės administracija;
Kėdainių rajono savivaldybės administracija;
Prienų rajono savivaldybės administracija;
Raseinių rajono savivaldybės administracija</t>
  </si>
  <si>
    <t>2.3. Kėdainių kalbų mokyklos pritaikymas vykdyti neformaliojo švietimo programą „Išmaniųjų akademija"</t>
  </si>
  <si>
    <t>Kėdainių kalbų mokykla</t>
  </si>
  <si>
    <t xml:space="preserve">2025 m. I ketv. </t>
  </si>
  <si>
    <t xml:space="preserve">2028 m. IV ketv.  </t>
  </si>
  <si>
    <t>2.4. Informacinių technologijų ir techninės kūrybos projektas Kaišiadorių, Jonavos ir Raseinių rajonų savivaldybėse</t>
  </si>
  <si>
    <t>Kaišiadorių meno mokykla, Raseinių rajono savivaldybės administracija,  Raseinių rajono kultūros centras, Jonavos rajono savivaldybės administracija, Jonavos Jeronimo Ralio gimnazija</t>
  </si>
  <si>
    <t xml:space="preserve">2025 m. I ketv.  </t>
  </si>
  <si>
    <t>2.5. Krūties vėžio prevencinės programos prieinamumo didinimas Jonavos, Kauno ir Kaišiadorių rajonų savivaldybėse</t>
  </si>
  <si>
    <t>VšĮ Jonavos ligoninė</t>
  </si>
  <si>
    <t>2025 m. II k etv.</t>
  </si>
  <si>
    <t>3. Užtikrinti Kauno miesto ir priemiesčio viešųjų paslaugų prieinamumą ir tvarią aplinką (7 pastaba)</t>
  </si>
  <si>
    <t>Kauno miesto ir Kauno rajono savivaldybių administracijos</t>
  </si>
  <si>
    <t>Juridiniai asmenys, kurių turtas planuojamas tvarkyti ir tvarkomas projekto lėšomis</t>
  </si>
  <si>
    <t>3.1. Bendrojo ugdymo paslaugų prieinamumo didinimas, modernizuojant Kauno r. Raudondvario gimnazijos pastatą</t>
  </si>
  <si>
    <t>3.2. Bendrojo lavinimo mokyklos Domeikavoje statyba, didinant bendrojo ugdymo paslaugų prieinamumą</t>
  </si>
  <si>
    <t>3.3. Bendrojo ugdymo paslaugų prieinamumo didinimas, modernizuojant Užliedžių daugiafunkcio centro infrastruktūrą</t>
  </si>
  <si>
    <t>3.4. Kauno r. urbanizuotų teritorijų atgaivinimas ir žalinimas: Giraitės k. parko įrengimas</t>
  </si>
  <si>
    <t>3.5. Kauno r. urbanizuotų teritorijų atgaivinimas ir žalinimas: parko įrengimas Domeikavoje</t>
  </si>
  <si>
    <t>3.6. Kauno r. urbanizuotų teritorijų atgaivinimas ir žalinimas: Obelynės sodybos parko modernizavimas</t>
  </si>
  <si>
    <t>3.7. Kauno Tirkiliškių mokyklos-darželio (Dvarų g. 49) pastato rekonstrukcija</t>
  </si>
  <si>
    <t>3.8. Kauno Tirkiliškių mokyklos-darželio (M. Yčo g. 2) pastato rekonstrukcija</t>
  </si>
  <si>
    <t>3.9. Prezidento Valdo Adamkaus gimnazijos (Šeštokų g. 30) pastato rekonstrukcija</t>
  </si>
  <si>
    <t>3.10. Mokyklos pastato Vijūkų g. 78, Kaune, statyba</t>
  </si>
  <si>
    <t>3.11. Vaikų darželio pastato Vijūkų g. 78, Kaune, statyba</t>
  </si>
  <si>
    <t>3.12. Kauno Vaišvydavos mokyklos (Vaišvydo g. 28) pastato rekonstrukcija</t>
  </si>
  <si>
    <t>3.13. STEAM neformaliojo ugdymo centro įrengimas</t>
  </si>
  <si>
    <t>3.14. Kovo 11-osios parko atgaivinimas</t>
  </si>
  <si>
    <t>3.15. Liepų alėjos žalinimas ir bendruomenei svarbios vietos stiprinimas</t>
  </si>
  <si>
    <t>3.16. Naugardiškių parko atgaivinimas ir įveiklinimas</t>
  </si>
  <si>
    <t>3.17. Naujakurių skvero atgaivinimas ir įveiklinimas</t>
  </si>
  <si>
    <t>3.18. Vijūkų skvero žalinimas ir įveiklinimas</t>
  </si>
  <si>
    <t>3.19. Vaišvydavos parko įjungimas į miesto urbanistinę struktūrą</t>
  </si>
  <si>
    <t>1. Pagal poveiklę įgyvendinami projektai, įgyvendinantys 2024–2029 m. Kauno regiono funkcinės zonos strategiją, patvirtintą Birštono savivaldybės tarybos 2024 m. gegužės 30 d. sprendimu Nr. (1.3.E)-TSE-085 „Dėl 2024–2029 m. Kauno regiono funkcinės zonos strategijos patvirtinimo“, Jonavos rajono savivaldybės tarybos 2024 m. gegužės 30 d. sprendimu Nr. 1TS-113 „Dėl 2024–2029 m. Kauno regiono funkcinės zonos strategijos patvirtinimo“, Kaišiadorių rajono savivaldybės tarybos 2024 m. gegužės 30 d. sprendimu Nr. V17E-161  „Dėl 2024–2029 m. Kauno regiono funkcinės zonos strategijos patvirtinimo“, Kauno rajono savivaldybės tarybos 2024 m. gegužės 30 d. sprendimu Nr. TS-249 „Dėl 2024–2029 m. Kauno regiono funkcinės zonos strategijos patvirtinimo“, Kėdainių rajono savivaldybės tarybos 2024 m. gegužės 31 d. sprendimu Nr. TS-129 „Dėl 2024–2029 m. Kauno regiono funkcinės zonos strategijos patvirtinimo“, Prienų rajono savivaldybės tarybos 2024 m. gegužės 30 d. sprendimu Nr. T3-155 „Dėl 2024–2029 m. Kauno regiono funkcinės zonos strategijos patvirtinimo“ ir Raseinių rajono savivaldybės tarybos 2024 m. gegužės 30 d. sprendimu Nr. TS-157 „Dėl 2024–2029 m. Kauno regiono funkcinės zonos strategijos patvirtinimo“.</t>
  </si>
  <si>
    <t>2. Bus įgyvendinamas vienas (bendras) projektas pagal pirmąją ir antrąją priemonės poveikles (informacija pateikta, pateikiant informaciją apie projekto dalis 1.4 ir 2.1 numeriais pažymėtose eilutėse).</t>
  </si>
  <si>
    <t>3. Išbrauktas projektas „Lietuvos didžiojo kunigaikščio Kęstučio paminklo, Nemuno upės ir Karinio miestelio Prienų r. sav. pritaikymas lankymui“  keičiant 2022–2030 m. Kauno regiono plėtros planą Kauno regiono plėtros tarybos 2024 m. gruodžio 2 d. sprendimu Nr. 6KS-16.</t>
  </si>
  <si>
    <t xml:space="preserve">4.  Projektas „Kaišiadorių rajono savivaldybės turizmo objektų pritaikymas lankymui“ perkeltas iš Nr. 1.10  į Nr. 1.14, keičiant 2022–2030 m. Kauno regiono plėtros planą Kauno regiono plėtros tarybos 2025 m.                            sprendimu Nr. 6KS-    . </t>
  </si>
  <si>
    <t>5. Išbrauktas projektas „Lietuvos etnografijos muziejaus pritaikymas lankymui“ keičiant 2022–2030 m. Kauno regiono plėtros planą Kauno regiono plėtros tarybos 2024 m. gruodžio 2 d. sprendimu Nr. 6KS-16.</t>
  </si>
  <si>
    <t>6. Išbrauktas projektas „Girelės miško pritaikymas lankymui“ keičiant 2022–2030 m. Kauno regiono plėtros planą Kauno regiono plėtros tarybos 2024 m. gruodžio 2 d. sprendimu Nr. 6KS-16.</t>
  </si>
  <si>
    <t>7. Pagal poveiklę įgyvendinami projektai, įgyvendinantys Tvarios Kauno miesto plėtros 2024–2029 metų strategiją, patvirtintą Kauno rajono savivaldybės tarybos 2024 m. gegužės 30 d. sprendimu Nr. TS-248 „Dėl Tvarios Kauno miesto plėtros 2024–2029 metų strategijos patvirtinimo“ ir Kauno miesto savivaldybės tarybos 2024 m. birželio 11 d. sprendimu Nr. T-411  „Dėl Tvarios Kauno miesto plėtros 2024-2029 metų strategijos patvirtinimo“.</t>
  </si>
  <si>
    <t xml:space="preserve">85 lentelė. Pažangos priemonės specialieji projektų atrankos kriterijai </t>
  </si>
  <si>
    <t xml:space="preserve">86 lentelė. Pažangos priemonės prioritetiniai projektų atrankos kriterijai </t>
  </si>
  <si>
    <t xml:space="preserve">87 lentelė. Reikalavimai projektams </t>
  </si>
  <si>
    <t xml:space="preserve">88 lentelė. Kiti reikalavimai dėl pažangos priemonės įgyvendinimo </t>
  </si>
  <si>
    <t>TRYLIKTAS SKIRSNIS</t>
  </si>
  <si>
    <t>89 lentelė. Pažangos priemonės įgyvendinimo rezultato rodikliai</t>
  </si>
  <si>
    <t>R.B.2.2073</t>
  </si>
  <si>
    <t>Naujos arba modernizuotos sveikatos priežiūros infrastruktūros naudotojų skaičius per metus, naudotojai per metus</t>
  </si>
  <si>
    <t>R.S.2.3530</t>
  </si>
  <si>
    <t>Ilgalaikės priežiūros paslaugų gavėjų, palankiai vertinančių gaunamų paslaugų kokybę, dalis, procentai</t>
  </si>
  <si>
    <t>R.S.2.3532</t>
  </si>
  <si>
    <t>Sveikatos priežiūros specialistų, kurie po dalyvavimo veiklose mažiausiai 2 metus dirbo sveikatos priežiūros įstaigose, dalis, procentai</t>
  </si>
  <si>
    <t>90 lentelė. Pažangos priemonės finansavimo šaltiniai ir preliminarus pažangos lėšų poreikis</t>
  </si>
  <si>
    <t xml:space="preserve">91 lentelė. Pažangos priemonės veiklos, poveiklės ir (arba) projektai </t>
  </si>
  <si>
    <t>Ilgalaikės priežiūros paslaugų prieinamumo ir kokybės gerinimas</t>
  </si>
  <si>
    <t>Savivaldybių administracijos, asmens sveikatos priežiūros įstaigos ir kiti juridiniai asmenys su galutine projekto veiklos ataskaita pateiksiantys galiojančią licenciją teikti paliatyviosios pagalbos dienos stacionaro paslaugas kartu su teritorine ligonių kasa sudaryta sutartimi dėl nurodytų sveikatos priežiūros paslaugų teikimo ir jų išlaidų apmokėjimo privalomojo sveikatos draudimo fondo biudžeto lėšomis</t>
  </si>
  <si>
    <t>P.B.2.0069 Naujos arba modernizuotos sveikatos priežiūros infrastruktūros talpumas, asmenys per metus</t>
  </si>
  <si>
    <t>P.B.2.0518 (EECO18) Paramą gavusių nacionalinio, regionų ar vietos lygmens viešojo administravimo ar viešąsias paslaugas teikiančių įstaigų skaičius, subjektų skaičius</t>
  </si>
  <si>
    <t>P.S.2.1525 Asmenys, gavę ilgalaikės priežiūros paslaugas, asmenys</t>
  </si>
  <si>
    <t>P.S.2.1526 Sveikatos priežiūros įstaigos, įgyvendinusios sveikatos priežiūros specialistų įgalinimo, pritraukimo ir išlaikymo projektus, skaičius</t>
  </si>
  <si>
    <t>R.B.2.2073 Naujos arba modernizuotos sveikatos priežiūros infrastruktūros naudotojų skaičius per metus, naudotojai per metus</t>
  </si>
  <si>
    <t>R.S.2.3530 Ilgalaikės priežiūros paslaugų gavėjų, palankiai vertinančių gaunamų paslaugų kokybę, dalis, procentai</t>
  </si>
  <si>
    <t>R.S.2.3532 Sveikatos priežiūros specialistų, kurie po dalyvavimo veiklose mažiausiai 2 metus dirbo sveikatos priežiūros įstaigose, dalis, procentai</t>
  </si>
  <si>
    <t>1. Sukurti ir / arba modernizuoti ilgalaikės sveikatos priežiūros infrastruktūrą</t>
  </si>
  <si>
    <t>1.1 Ilgalaikės priežiūros paslaugų plėtros užtikrinimas Jonavos rajone (1 pastaba)</t>
  </si>
  <si>
    <t>VšĮ Jonavos pirminės sveikatos priežiūros centras,
VšĮ Jonavos ligoninė</t>
  </si>
  <si>
    <t>1.2. Ilgalaikės priežiūros paslaugų plėtojimo užtikrinimas Kėdainių rajono savivaldybėje (2 pastaba)</t>
  </si>
  <si>
    <t>VšĮ Kėdainių ligoninė, VšĮ Kėdainių PSPC,
UAB Žaliakalnio poliklinika</t>
  </si>
  <si>
    <t>2029</t>
  </si>
  <si>
    <t>1.3. Ilgalaikės priežiūros sveikatos paslaugų plėtra Raseinių rajono savivaldybėje</t>
  </si>
  <si>
    <t>VšĮ Raseinių ligoninė</t>
  </si>
  <si>
    <t>VšĮ Ariogalos PSPC,
VšĮ Raseinių PSPC</t>
  </si>
  <si>
    <t>1.4. Ilgalaikės priežiūros paslaugų užtikrinimas Prienų rajono savivaldybėje (3 pastaba)</t>
  </si>
  <si>
    <t>VšĮ Prienų ligoninė</t>
  </si>
  <si>
    <t>VšĮ Prienų rajono pirminės sveikatos priežiūros centras</t>
  </si>
  <si>
    <t>1.5. Ilgalaikių priežiūros paslaugų teikimas ir modernizavimas Kaišiadorių rajono savivaldybėje</t>
  </si>
  <si>
    <t>VšĮ Kaišiadorių rajono savivaldybės sveikatos centras</t>
  </si>
  <si>
    <t>1.6. Mobilių komandų aprūpinimas automobiliais Kauno rajono savivaldybėje</t>
  </si>
  <si>
    <t>VšĮ Vilkijos pirminės sveikatos priežiūros centras,
UAB Raudondvario klinika,
UAB Slauga ir priežiūra</t>
  </si>
  <si>
    <t>1.7. Ilgalaikės priežiūros paslaugų plėtra VšĮ Vilkijos pirminės sveikatos priežiūros centre</t>
  </si>
  <si>
    <t>VšĮ Vilkijos pirminės sveikatos priežiūros centras</t>
  </si>
  <si>
    <t>1.8. Ilgalaikės priežiūros paslaugų plėtra LSMU Kauno ligoninėje</t>
  </si>
  <si>
    <t>LSMU Kauno ligoninė</t>
  </si>
  <si>
    <t>2. Diegti ir plėtoti tikslines ilgalaikės priežiūros paslaugas</t>
  </si>
  <si>
    <t xml:space="preserve">Savivaldybių administracijos ir asmens sveikatos priežiūros įstaigos </t>
  </si>
  <si>
    <t>2.1. Ilgalaikės priežiūros paslaugų plėtros užtikrinimas Jonavos rajone (1 pastaba)</t>
  </si>
  <si>
    <t>2.2. Ilgalaikės priežiūros paslaugų plėtojimo užtikrinimas Kėdainių rajono savivaldybėje (2 pastaba)</t>
  </si>
  <si>
    <t>1</t>
  </si>
  <si>
    <t>2.3. Ilgalaikės priežiūros paslaugų užtikrinimas Prienų rajono savivaldybėje (3 pastaba)</t>
  </si>
  <si>
    <t>1. Bus įgyvendinamas vienas (bendras) projektas pagal abi priemonės poveikles (informacija pateikta, pateikiant informaciją apie projekto dalis 1.1 ir 2.1 numeriais pažymėtose eilutėse).</t>
  </si>
  <si>
    <t>2. Bus įgyvendinamas vienas (bendras) projektas pagal abi priemonės poveikles (informacija pateikta, pateikiant informaciją apie projekto dalis 1.2 ir 2.2 numeriais pažymėtose eilutėse).</t>
  </si>
  <si>
    <t>3. Bus įgyvendinamas vienas (bendras) projektas pagal abi priemonės poveikles (informacija pateikta, pateikiant informaciją apie projekto dalis 1.4 ir 2.3 numeriais pažymėtose eilutėse).</t>
  </si>
  <si>
    <t xml:space="preserve">92 lentelė. Pažangos priemonės specialieji projektų atrankos kriterijai </t>
  </si>
  <si>
    <t xml:space="preserve">93 lentelė. Pažangos priemonės prioritetiniai projektų atrankos kriterijai </t>
  </si>
  <si>
    <t xml:space="preserve">94 lentelė. Reikalavimai projektams </t>
  </si>
  <si>
    <t xml:space="preserve">95 lentelė. Kiti reikalavimai dėl pažangos priemonės įgyvendinimo </t>
  </si>
  <si>
    <t>KETURIOLIKTAS SKIRSNIS</t>
  </si>
  <si>
    <t>96 lentelė. Pažangos priemonės įgyvendinimo rezultato rodikliai</t>
  </si>
  <si>
    <t>R.B.2.2074</t>
  </si>
  <si>
    <t>Naujos arba modernizuotos socialinės rūpybos infrastruktūros naudotojų skaičius per metus, naudotojai per metus</t>
  </si>
  <si>
    <t>97 lentelė. Pažangos priemonės finansavimo šaltiniai ir preliminarus pažangos lėšų poreikis</t>
  </si>
  <si>
    <t xml:space="preserve">98 lentelė. Pažangos priemonės veiklos, poveiklės ir (arba) projektai </t>
  </si>
  <si>
    <t>Socialinių paslaugų senyvo amžiaus asmenims prieinamumo ir kokybės gerinimas</t>
  </si>
  <si>
    <t>Savivaldybių administracijos ir socialinių paslaugų įstaigos</t>
  </si>
  <si>
    <t>P.B.2.0070 Naujos arba modernizuotos socialinės rūpybos infrastruktūros (ne būsto) talpumas, asmenys per metus</t>
  </si>
  <si>
    <t>R.B.2.2074 Naujos arba modernizuotos socialinės rūpybos infrastruktūros naudotojų skaičius per metus, naudotojai per metus</t>
  </si>
  <si>
    <t>1.1. Raseinių r. Blinstrubiškių socialinės globos namų senyvo amžiaus asmenims reikalingos infrastruktūros atnaujinimas ir plėtra</t>
  </si>
  <si>
    <t>BĮ Raseinių r. Blinstrubiškių socialinės globos namai</t>
  </si>
  <si>
    <t>1.2. Socialinių paslaugų įstaigų senyvo amžiaus asmenims infrastruktūros modernizavimas Prienų rajono savivaldybėje</t>
  </si>
  <si>
    <t>Prienų globos namai</t>
  </si>
  <si>
    <t>1.3. Socialinių paslaugų įstaigų senyvo amžiaus asmenims infrastruktūros modernizavimas ir plėtra Kėdainių rajono savivaldybėje</t>
  </si>
  <si>
    <t>Josvainių socialinis ir ugdymo centras,
Šėtos socialinis ir ugdymo centras,
Dotnuvos slaugos namai</t>
  </si>
  <si>
    <t>1.4. Socialinių paslaugų įstaigų senyvo amžiaus asmenims infrastruktūros plėtra Kaišiadorių rajono savivaldybėje</t>
  </si>
  <si>
    <t>1.5. Socialinių paslaugų įstaigos senyvo amžiaus asmenims infrastruktūros modernizavimas Kauno rajono savivaldybėje</t>
  </si>
  <si>
    <t>SBĮ Čekiškės socialinių paslaugų namai</t>
  </si>
  <si>
    <t xml:space="preserve">99 lentelė. Pažangos priemonės specialieji projektų atrankos kriterijai </t>
  </si>
  <si>
    <t xml:space="preserve">100 lentelė. Pažangos priemonės prioritetiniai projektų atrankos kriterijai </t>
  </si>
  <si>
    <t xml:space="preserve">101 lentelė. Reikalavimai projektams </t>
  </si>
  <si>
    <t xml:space="preserve">102 lentelė. Kiti reikalavimai dėl pažangos priemonės įgyvendinimo </t>
  </si>
  <si>
    <t>PENKIOLIKTAS SKIRSNIS</t>
  </si>
  <si>
    <t>103 lentelė. Pažangos priemonės įgyvendinimo rezultato rodikliai</t>
  </si>
  <si>
    <t>R.B.2052</t>
  </si>
  <si>
    <t>Rekultivuota žemė, naudojama žaliesiems plotams, socialiniams būstams, ekonominei arba kitai paskirčiai (hektarai)</t>
  </si>
  <si>
    <t>104 lentelė. Pažangos priemonės finansavimo šaltiniai ir preliminarus pažangos lėšų poreikis</t>
  </si>
  <si>
    <t xml:space="preserve">105 lentelė. Pažangos priemonės veiklos, poveiklės ir (arba) projektai </t>
  </si>
  <si>
    <t>P.B.2038 Rekultivuotos žemės, kuriai suteikta parama, plotas (hektarai)</t>
  </si>
  <si>
    <t>2027 m. III ketv.</t>
  </si>
  <si>
    <t>R.B.2052 Rekultivuota žemė, naudojama žaliesiems plotams, socialiniams būstams, ekonominei arba kitai paskirčiai (hektarai)</t>
  </si>
  <si>
    <t>1.1. Praeityje užterštos teritorijos sutvarkymas Prienų mieste</t>
  </si>
  <si>
    <t xml:space="preserve">106 lentelė. Pažangos priemonės specialieji projektų atrankos kriterijai </t>
  </si>
  <si>
    <t xml:space="preserve">107 lentelė. Pažangos priemonės prioritetiniai projektų atrankos kriterijai </t>
  </si>
  <si>
    <t xml:space="preserve">108 lentelė. Reikalavimai projektams </t>
  </si>
  <si>
    <t xml:space="preserve">109 lentelė. Kiti reikalavimai dėl pažangos priemonės įgyvendinimo </t>
  </si>
  <si>
    <t>PATVIRTINTA</t>
  </si>
  <si>
    <t>Kauno regiono plėtros tarybos 2024 m. sausio 31 d. sprendimu Nr. 6KS-3</t>
  </si>
  <si>
    <t>2022–2030 M. KAUNO REGIONO PLĖTROS PLANO</t>
  </si>
  <si>
    <t>2023 METŲ ĮGYVENDINIMO ATASKAITA</t>
  </si>
  <si>
    <t>1 lentelė. Regiono plėtros plano įgyvendinimo rezultatai</t>
  </si>
  <si>
    <t>Tikslas, uždavinys, priemonė</t>
  </si>
  <si>
    <r>
      <t>Regiono plėtros plane suplanuotos pažangos lėšos</t>
    </r>
    <r>
      <rPr>
        <b/>
        <vertAlign val="superscript"/>
        <sz val="9"/>
        <rFont val="Times New Roman"/>
        <family val="1"/>
        <charset val="186"/>
      </rPr>
      <t>1</t>
    </r>
    <r>
      <rPr>
        <b/>
        <sz val="9"/>
        <rFont val="Times New Roman"/>
        <family val="1"/>
        <charset val="186"/>
      </rPr>
      <t xml:space="preserve"> (Eur)
</t>
    </r>
  </si>
  <si>
    <t xml:space="preserve">Sudaryta sutarčių (Eur) 
</t>
  </si>
  <si>
    <t xml:space="preserve">Išmokėtos pažangos lėšos (Eur)
</t>
  </si>
  <si>
    <r>
      <t>Pastabos, paaiškinimai</t>
    </r>
    <r>
      <rPr>
        <b/>
        <vertAlign val="superscript"/>
        <sz val="9"/>
        <rFont val="Times New Roman"/>
        <family val="1"/>
        <charset val="186"/>
      </rPr>
      <t>3</t>
    </r>
  </si>
  <si>
    <t>Pavadinimas, mato vnt.</t>
  </si>
  <si>
    <t>Pradinė rodiklio reikšmė (metai)</t>
  </si>
  <si>
    <r>
      <t>Ataskaitiniu laikotarpiu pasiekta rodiklio reikšmė</t>
    </r>
    <r>
      <rPr>
        <b/>
        <vertAlign val="superscript"/>
        <sz val="9"/>
        <color theme="1"/>
        <rFont val="Times New Roman"/>
        <family val="1"/>
        <charset val="186"/>
      </rPr>
      <t>2</t>
    </r>
  </si>
  <si>
    <t xml:space="preserve">Siektina rodiklio tarpinė reikšmė </t>
  </si>
  <si>
    <t xml:space="preserve">Siektina rodiklio reikšmė </t>
  </si>
  <si>
    <t xml:space="preserve">Iš viso </t>
  </si>
  <si>
    <t>Iš jų: 
kitos lėšos</t>
  </si>
  <si>
    <t>–</t>
  </si>
  <si>
    <t>Nepralaidžių dangų ir žaliosios infrastruktūros plotų santykis 1 500 gyv./km2 ir didesnio tankumo teritorijoje (santykis, dešimtainė trupmena)</t>
  </si>
  <si>
    <t>Priešlaikinės mirtys, priskiriamos ilgalaikiam kietųjų dalelių KD2,5 poveikiui (mirusiųjų skaičius 100 tūkst. gyventojų)</t>
  </si>
  <si>
    <t>RCR103
/
R.B.2.2103</t>
  </si>
  <si>
    <t>1.1.1.</t>
  </si>
  <si>
    <t>1.2.1.</t>
  </si>
  <si>
    <t>P.B.2.0039</t>
  </si>
  <si>
    <t>Teritorijos, kurioms taikomos oro taršos stebėsenos sistemos, oro kokybės zonos, skaičius</t>
  </si>
  <si>
    <t>n.d.</t>
  </si>
  <si>
    <t>RCR95
/
R.B.2.2095</t>
  </si>
  <si>
    <t>1.3.1.</t>
  </si>
  <si>
    <t>R.B.2.2062</t>
  </si>
  <si>
    <t>Naujo ar modernizuoto viešojo transporto naudotojų skaičius per metus (naudotojai per metus)</t>
  </si>
  <si>
    <t>1.4.1.</t>
  </si>
  <si>
    <t>P.B.2.0058</t>
  </si>
  <si>
    <t>Dviračiams skirta infrastruktūra, kuriai suteikta parama, kilometrai</t>
  </si>
  <si>
    <t>P.S.2.1035</t>
  </si>
  <si>
    <t>Įgyvendintos darnaus judumo priemonės, skaičius</t>
  </si>
  <si>
    <t>(2022)</t>
  </si>
  <si>
    <t>(2022–2023)</t>
  </si>
  <si>
    <t>2.1.1.</t>
  </si>
  <si>
    <t>P.B.2.0065</t>
  </si>
  <si>
    <t>Naujų arba modernizuotų socialinių būstų talpumas (asmenys)</t>
  </si>
  <si>
    <t>R.S.2.3031</t>
  </si>
  <si>
    <t>R.S.2.3032</t>
  </si>
  <si>
    <t>Asmenų, turinčių intelekto ir (ar) psichikos negalią,  gyvenančių stacionariose socialinės globos įstaigose, mažėjimas</t>
  </si>
  <si>
    <t>R.S.2.3033</t>
  </si>
  <si>
    <t>2.2.1.</t>
  </si>
  <si>
    <t>2.2.2.</t>
  </si>
  <si>
    <t>2.2.3.</t>
  </si>
  <si>
    <t>R.S.2.3523</t>
  </si>
  <si>
    <t>Asmenų po dalyvavimo veiklose, pagerinusių sveikatos raštingumo kompetenciją, dalis (procentai)</t>
  </si>
  <si>
    <t>R.S.2.3526</t>
  </si>
  <si>
    <t>R.B.2.2073
/
R-11-002-02-11-01-28
/
(RCR73)</t>
  </si>
  <si>
    <t>2.3.1.</t>
  </si>
  <si>
    <t>2.3.2.</t>
  </si>
  <si>
    <t>2.4.1.</t>
  </si>
  <si>
    <t>RCO30/ P.B.2.0030</t>
  </si>
  <si>
    <t>Viešojo vandens tiekimo paskirstymo sistemų naujų arba atnaujintų vamzdynų ilgis, km</t>
  </si>
  <si>
    <t>RCO31/P.B.2.0031</t>
  </si>
  <si>
    <t>Viešojo nuotekų surinkimo tinklo naujų arba atnaujintų vamzdynų ilgis, km</t>
  </si>
  <si>
    <t>RCO32/P.B.2.0032</t>
  </si>
  <si>
    <t>Nauji arba atnaujinti nuotekų valymo pajėgumai, gyventojų ekvivalentas</t>
  </si>
  <si>
    <t>P.S.2.1013</t>
  </si>
  <si>
    <t>Nauji arba atnaujinti geriamojo vandens ruošimo pajėgumai, m3/parą</t>
  </si>
  <si>
    <t>2.5.1.</t>
  </si>
  <si>
    <t>P.S.2.1023</t>
  </si>
  <si>
    <t>Įdiegtos saugų eismą gerinančios priemonės vietinės reikšmės keliuose (gatvėse)</t>
  </si>
  <si>
    <t>2.6.1.</t>
  </si>
  <si>
    <t>P.B.2.0067</t>
  </si>
  <si>
    <t>Naujos arba modernizuotos švietimo infrastruktūros mokymo klasių talpumas, asmenys</t>
  </si>
  <si>
    <t>P.S.2.1025</t>
  </si>
  <si>
    <t>Mokyklos, kuriose buvo įdiegtos universalaus dizaino ir kitos inžinerinės priemonės pritaikant aplinką asmenims, turintiems negalią, skaičius</t>
  </si>
  <si>
    <t>P.B.2.0066</t>
  </si>
  <si>
    <t>Naujos arba modernizuotos vaikų priežiūros infrastruktūros mokymo klasių talpumas, asmenys</t>
  </si>
  <si>
    <t>P.S.2.1024</t>
  </si>
  <si>
    <t>Sukurtų naujų ikimokyklinio ugdymo vietų skaičius</t>
  </si>
  <si>
    <t>P.S.2.1029</t>
  </si>
  <si>
    <t>Tikslinės transporto priemonės, skaičius, skaičius</t>
  </si>
  <si>
    <t>RCR52
/
R.B.2052</t>
  </si>
  <si>
    <t>2.7.1.</t>
  </si>
  <si>
    <t>Iš viso:</t>
  </si>
  <si>
    <t xml:space="preserve">Nuo Regionų plėtros programos įgyvendinimo pradžios iki ataskaitinio laikotarpio pabaigos regiono plėtros plane suplanuotų ES ir kitos tarptautinės paramos lėšų dalis nuo Regionų plėtros programoje regionui numatytų lėšų (proc.) </t>
  </si>
  <si>
    <t xml:space="preserve">Nuo Regionų plėtros programos įgyvendinimo pradžios iki ataskaitinio laikotarpio pabaigos skirtų ES ir kitos tarptautinės paramos lėšų dalis pagal sudarytas sutartis nuo Regionų plėtros programoje regionui numatytų lėšų (proc.) </t>
  </si>
  <si>
    <t xml:space="preserve">Nuo Regionų plėtros programos įgyvendinimo pradžios iki ataskaitinio laikotarpio pabaigos išmokėtų ES ir kitos tarptautinės paramos lėšų dalis nuo Regionų plėtros programoje regionui numatytų lėšų (proc.) </t>
  </si>
  <si>
    <t>Pastaba. Lentelėje laukai pilkame fone nepildomi.</t>
  </si>
  <si>
    <r>
      <rPr>
        <vertAlign val="superscript"/>
        <sz val="11"/>
        <color theme="1"/>
        <rFont val="Times New Roman"/>
        <family val="1"/>
        <charset val="186"/>
      </rPr>
      <t>1</t>
    </r>
    <r>
      <rPr>
        <sz val="11"/>
        <color theme="1"/>
        <rFont val="Times New Roman"/>
        <family val="1"/>
        <charset val="186"/>
      </rPr>
      <t xml:space="preserve"> Lentelėje nurodytos 2022–2030 m. Kauno regiono plėtros plano pažangos priemonėse suplanuotos lėšos.</t>
    </r>
  </si>
  <si>
    <r>
      <rPr>
        <vertAlign val="superscript"/>
        <sz val="11"/>
        <color theme="1"/>
        <rFont val="Times New Roman"/>
        <family val="1"/>
        <charset val="186"/>
      </rPr>
      <t>2</t>
    </r>
    <r>
      <rPr>
        <sz val="11"/>
        <color theme="1"/>
        <rFont val="Times New Roman"/>
        <family val="1"/>
        <charset val="186"/>
      </rPr>
      <t xml:space="preserve"> Duomenis apie ataskaitiniu laikotarpiu pasiektas rodiklių, nustatytų Regionų plėtros programoje, reikšmes regionų plėtros taryboms teikia Lietuvos Respublikos vidaus reikalų ministerija.</t>
    </r>
  </si>
  <si>
    <r>
      <rPr>
        <vertAlign val="superscript"/>
        <sz val="11"/>
        <color theme="1"/>
        <rFont val="Times New Roman"/>
        <family val="1"/>
        <charset val="186"/>
      </rPr>
      <t>3</t>
    </r>
    <r>
      <rPr>
        <sz val="11"/>
        <color theme="1"/>
        <rFont val="Times New Roman"/>
        <family val="1"/>
        <charset val="186"/>
      </rPr>
      <t xml:space="preserve"> Pastabos ar paaiškinimai dėl nepasiekimo priežasčių lentelėje nurodomi tik nepasiekus / neišlaikius nors vieno stebėsenos rodiklio ar Regionų plėtros programos įgyvendinimo priežiūros plane numatytų pažangos lėšų investavimo apimčių ir terminų.</t>
    </r>
  </si>
  <si>
    <t>2 lentelė. Išankstinių sąlygų įgyvendinimo rezultatai</t>
  </si>
  <si>
    <t>Nr.</t>
  </si>
  <si>
    <r>
      <t>Tikslas, uždavinys, priemonė</t>
    </r>
    <r>
      <rPr>
        <b/>
        <vertAlign val="superscript"/>
        <sz val="9"/>
        <color theme="1"/>
        <rFont val="Times New Roman"/>
        <family val="1"/>
        <charset val="186"/>
      </rPr>
      <t>1</t>
    </r>
  </si>
  <si>
    <r>
      <t>Išankstinės sąlygos</t>
    </r>
    <r>
      <rPr>
        <b/>
        <vertAlign val="superscript"/>
        <sz val="9"/>
        <color theme="1"/>
        <rFont val="Times New Roman"/>
        <family val="1"/>
        <charset val="186"/>
      </rPr>
      <t>2</t>
    </r>
  </si>
  <si>
    <r>
      <t>Išankstinių sąlygų įgyvendinimas</t>
    </r>
    <r>
      <rPr>
        <b/>
        <vertAlign val="superscript"/>
        <sz val="9"/>
        <color theme="1"/>
        <rFont val="Times New Roman"/>
        <family val="1"/>
        <charset val="186"/>
      </rPr>
      <t>3</t>
    </r>
  </si>
  <si>
    <t>Išankstinė sąlyga neįgyvendinta. Kauno regiono atliekų prevencijos ir tvarkymo 2021–2027 m. planas patvirtintas 2023 m. liepos 4 d. Kauno regiono plėtros tarybos sprendimu Nr. 6KS-29. 
Planuojama laikantis 2022–2030 metų regionų plėtros programos įgyvendinimo priežiūros plane nustatytų terminų parengti ir patvirtinti  pažangos priemonės aprašą, kuriame veiklos bus suplanuotos atsižvelgiant į Kauno regiono atliekų prevencijos ir tvarkymo 2021–2027 m. planą, siekiant įgyvendinti išankstinę sąlygą.</t>
  </si>
  <si>
    <t>Miestams, turintiems daugiau kaip 20 000 gyventojų, parengti ir patvirtinti žalinimo planai pagal aplinkos ministro patvirtintą metodiką žalinimo planams rengti. Kitoms urbanizuotoms vietovėms parengti ir patvirtinti žaliosios infrastruktūros poreikio žemėlapiai pagal aplinkos ministro patvirtintą metodiką žaliosios infrastruktūros poreikio žemėlapių sudarymui.</t>
  </si>
  <si>
    <t>Išankstinė sąlyga neįgyvendinta. Vadovaujantis Regioninės pažangos priemonės 02-001-06-08-02 (RE) „Plėtoti žaliąją infrastruktūrą urbanizuotoje aplinkoje“ finansavimo gairių, patvirtintų Lietuvos Respublikos aplinkos ministro 2023 m. lapkričio 3 d. įsakymu Nr. D1-361 „Dėl Regioninės pažangos priemonės 02-001-06-08-02 (RE) „Plėtoti žaliąją infrastruktūrą urbanizuotoje aplinkoje“ finansavimo gairių patvirtinimo“, 2.12.1 papunkčiu, išankstinių sąlygų įgyvendinimą įrodančius dokumentus pareiškėjas turi pateikti administruojančiajai institucijai kartu su projekto įgyvendinimo planu. Planuojama laikantis 2022–2030 metų regionų plėtros programos įgyvendinimo priežiūros plane nustatytų terminų parengti ir patvirtinti  pažangos priemonės aprašą.</t>
  </si>
  <si>
    <t>Projektai įgyvendinami urbanizuotose teritorijose, kurių gyventojų tankis yra 1500 gyventojų/km2 arba didesnis ir kurių gamtinių ir antropogeninių plotų santykis yra mažesnis nei 1,5 (t. y. neatitinka optimalaus Lietuvos teritorijos žemės naudmenų plotų santykio, kurį sudaro 60 proc. natūralios naudmenos ir 40 proc. intensyvaus naudojimo antropogeninės naudmenos) taip, kaip numatyta žalinimo planuose ar žaliosios infrastruktūros poreikio žemėlapiuose. Į mažesnio nei 1500/km2 gyventojų tankumo teritoriją gali patekti ne daugiau kaip 20 proc. tvarkomos teritorijos.</t>
  </si>
  <si>
    <t xml:space="preserve">  Visi šios išankstinės sąlygos reikalavimai nustatyti projektų lygmeniu.</t>
  </si>
  <si>
    <t>Projektai įgyvendinami urbanizuotose teritorijose, kurių gyventojų tankis didesnis kaip 300 gyventojų/km2 ir aplinkinėje teritorijoje (iki 2 km).
Rekultivuota žemė naudojama želdynų ir želdinių įrengimui, socialiniams būstams, ūkinei, kultūrinei, sporto ar bendruomeninei veiklai.</t>
  </si>
  <si>
    <t>2022–2030 m. Kauno regiono plėtros plane neplanuojama priemonė, kuriai taikoma ši išankstinė sąlyga.</t>
  </si>
  <si>
    <t>Savivaldybės tarybos patvirtinta Bendrųjų savivaldybių aplinkos monitoringo nuostatų reikalavimus atitinkanti savivaldybės aplinkos (oro) monitoringo programa kietųjų dalelių KD2,5 koncentracijos aplinkos ore matavimams ir kitų oro teršalų (kai reikia) koncentracijos aplinkos ore matavimams, su Aplinkos apsaugos agentūros derinimo išvada, kad matavimų, atliktų pagal programoje kietųjų dalelių KD2,5 matavimams nustatytas sąlygas duomenys bus tinkami naudoti valstybinio aplinkos monitoringo tikslams.</t>
  </si>
  <si>
    <r>
      <t>Išankstinė sąlyga neįgyvendinta. Vadovaujantis Regioninės pažangos priemonės Nr. 02-001-06-11-02 (RE) „Stiprinti savivaldybių aplinkos oro monitoringą“ finansavimo gairių, patvirtintų Lietuvos Respublikos aplinkos ministro 2023 m. rugpjūčio 4 d. įsakymu Nr. D1-272 „Dėl Regioninės pažangos priemonės Nr. 02-001-06-11-02 (RE) „Stiprinti savivaldybių aplinkos oro monitoringą“ finansavimo gairių patvirtinimo“, 2.4.1 papunkčiu, išankstinių sąlygų įgyvendinimą įrodančią informaciją pareiškėjas turi pateikti administruojančiajai institucijai kartu su projekto įgyvendinimo planu.
Jonavos rajono savivaldybės taryba 2020 m. lapkričio 26 d. sprendimu Nr. 1TS-199 yra patvirtinusi Jonavos rajono savivaldybės aplinkos monitoringo 2021–2026 metų programą ir Pienų rajono savivaldybės taryba 2022 m. gegužės 26 d. sprendimu Nr. T3-199 yra patvirtinusi Prienų rajono savivaldybės aplinkos monitoringo 2023–2028 metų programą. Patvirtintas 2022–2030 m. Kauno regiono plėtros plano pažangos priemonės Nr. LT022-01-02-01
„Aplinkos oro monitoringo stiprinimas“ pagrindimo aprašas parengtas atsižvelgiant į šias programas, tačiau
vadovaujantis VšĮ Centrinės projektų valdymo agentūros išaiškinimu</t>
    </r>
    <r>
      <rPr>
        <vertAlign val="superscript"/>
        <sz val="9"/>
        <rFont val="Times New Roman"/>
        <family val="1"/>
        <charset val="186"/>
      </rPr>
      <t>4</t>
    </r>
    <r>
      <rPr>
        <sz val="9"/>
        <rFont val="Times New Roman"/>
        <family val="1"/>
        <charset val="186"/>
      </rPr>
      <t>, savivaldybės kartu su projekto įgyvendinimo planu turės pateikti naują Aplinkos apsaugos agentūros teigiamą derinimo išvadą dėl matavimų duomenų tinkamumo naudoti valstybinio aplinkos (oro) monitoringo tikslams.
Remiantis pažangos priemonės informacija apie planuojamą projektų įgyvendinimo pradžios datas, planuojama, kad išankstinė sąlyga bus įgyvendinta iki 2024 m. gruodžio 31 d.</t>
    </r>
  </si>
  <si>
    <t xml:space="preserve">Savivaldybės tarybos patvirtintas darnaus judumo mieste planas, kurio parengimas finansuotas 2014–2020 m. ES fondų lėšomis. </t>
  </si>
  <si>
    <t>Lietuvos Respublikos susisiekimo ministerijos susisiekimo plėtros programos regioninės pažangos priemonės Nr. 10-001-06-01-03 (RE) „Skatinti darnų judumą miestuose“ finansavimo gairėse aiškiai nenurodyti išankstinių sąlygų įgyvendinimą detalizuojantys reikalavimai. Teikiame bendrąją informaciją apie išankstinės sąlygos įgyvendimą: 
2022–2030 m. Kauno regiono plėtros plane suplanuoti pažangos priemonės Nr. LT022-01-04-01 „Darnaus judumo miestuose skatinimas“ projektai šiuo metu atitinka arba projektų įgyvendinimo planų teikimo įgyvendinančiajai institucijai (VšĮ Centrinei projektų valdymo agentūrai) metu atitiks šiuos darnaus judumo planus, kurių parengimas finansuotas 2014–2020 m. ES fondų lėšomis:
➢ Darnaus judumo Birštono mieste planas;
➢ Kauno miesto darnaus judumo planas;
➢ Kėdainių miesto darnaus judumo planas;
➢ Jonavos miesto darnaus judumo planas.
Patvirtintas 2022–2030 m. Kauno regiono plėtros plano pažangos priemonės Nr. LT022-01-04-01 „Darnaus judumo miestuose skatinimas“ pagrindimo aprašas parengtas atsižvelgiant į šiuos patvirtinus darnaus judumo planus.</t>
  </si>
  <si>
    <t>Pagal Lietuvos Respublikos alternatyviųjų degalų įstatymo nuostatas  parengtas ir patvirtintas viešųjų ir pusiau viešųjų elektromobilių įkrovimo prieigų vietinės reikšmės keliuose planas iki 2030 m.</t>
  </si>
  <si>
    <t>2022–2030 m. Kauno regiono plėtros plane neplanuojama priemonės veikla, kuriai taikoma ši išankstinė sąlyga.</t>
  </si>
  <si>
    <t>Išankstinė sąlyga neįgyvendinta. Už Kauno regiono funkcinės zonos strategijos parengimą atsakinga VšĮ Kauno regiono plėtros agentūra, už Kauno miesto tvarios plėtros strategijos parengimą atsakingos Kauno miesto savivaldybė bei Kauno rajono savivaldybė. Planuojama laikantis 2022–2030 metų regionų plėtros programos įgyvendinimo priežiūros plane nustatytų terminų parengti ir patvirtinti  pažangos priemonės aprašą.</t>
  </si>
  <si>
    <t>Patvirtintose regionų plėtros planų pažangos priemonėse numatytos veiklos, skirtos socialinio būsto prieinamumui didinti, ir investicijomis užtikrinamas socialinio būsto prieinamumas neįgaliesiems bei gausioms šeimoms.</t>
  </si>
  <si>
    <t xml:space="preserve">Išankstinė sąlyga įgyvendinta. Į planą įtraukti projektai, kurių tikslinė grupė yra neįgalieji ir (ar) gausios šeimos ir jie yra regiono savivaldybių sudarytuose asmenų ir šeimų, turinčių teisę į socialinio būsto nuomą, sąrašuose. Pažangos priemone yra numatytos veiklos, skirtos socialinio būsto prieinamumui didinti ir pažangos priemonės apraše (plano IV skyriaus V skirsnyje) yra pateiktas sąrašas projektų, kuriais kuriamas socialinis būstas, skirtas asmenims su negalia ir (ar) gausioms šeimoms. </t>
  </si>
  <si>
    <t>Patvirtintose regionų plėtros planų pažangos priemonėse numatytos veiklos, skirtos institucinės globos pertvarkai įgyvendinti, ir iki 2022 m. liepos 1 d. yra parengti ir suderinti su Socialinės apsaugos ir darbo ministerija regioniniai socialinių paslaugų ir socialinių paslaugų infrastruktūros, reikalingos institucinės globos pertvarkai įgyvendinti, žemėlapiai.</t>
  </si>
  <si>
    <t>Išankstinė sąlyga įgyvendinta iš dalies. Lietuvos Respublikos socialinės apsaugos ir darbo ministerijos parengtas Perėjimo nuo institucinės globos prie šeimoje ir bendruomenėje teikiamų paslaugų Kauno regiono žemėlapis suderintas 2022 m. birželio 22 d.
Planuojama laikantis 2022–2030 metų regionų plėtros programos įgyvendinimo priežiūros plane nustatytų terminų parengti ir patvirtinti  pažangos priemonės aprašą.</t>
  </si>
  <si>
    <t>Tai, ar išankstinė sąlyga įvykdyta pagal Regioninės pažangos priemonės Nr. 11-001-02-10-03 (RE) „Gerinti kokybiškų visuomenės sveikatos paslaugų prieinamumą regionuose“ finansavimo gairių 2.1 dalyje nustatytus reikalavimus, nustato projektų, kuriais įgyvendinamos regionų plėtros plano pažangos priemonės, administruojančioji institucija, PAFT nustatyta tvarka vertindama projekto įgyvendinimo planą.
Planuojama laikantis 2022–2030 metų regionų plėtros programos įgyvendinimo priežiūros plane nustatytų terminų parengti ir patvirtinti  pažangos priemonės aprašą.</t>
  </si>
  <si>
    <t>Išankstinė sąlyga neįgyvendinta. Regioninės pažangos priemonės Nr. 11-002-02-11-02 (RE) „Užtikrinti ilgalaikės priežiūros paslaugų plėtrą“ finansavimo gairės, kuriose buvo nustatyti metodiniai reikalavimai žemėlapio parengimui, buvo patvirtintos tik 2023 m. lapkričio 6 d. Pažangos priemonės aprašą kartu su regiono ilgalaikės priežiūros paslaugų savivaldybėse organizavimo ir infrastruktūros, reikalingos ilgalaikės priežiūros paslaugų teikimui, modernizavimo žemėlapiu planuojama parengti, suderinti su Lietuvos Respublikos sveikatos apsaugos ministerija ir patvirtinti  laikantis 2022–2030 metų regionų plėtros programos įgyvendinimo priežiūros plane nustatytų terminų.</t>
  </si>
  <si>
    <t>Pastaba. Lentelėje laukai pilkame fone nevertinami laikantis formos reikalavimų, taip pat nes konkrečių išankstinių sąlygų reikalavimai nustatyti tik projektų lygmeniu arba neplanuojamos įgyvendinti priemonės ar veiklos, kurioms taikomos konkrečios išankstinės sąlygos (informacija pateikiama dėl sisteminio aiškumo).</t>
  </si>
  <si>
    <r>
      <rPr>
        <vertAlign val="superscript"/>
        <sz val="11"/>
        <color theme="1"/>
        <rFont val="Times New Roman"/>
        <family val="1"/>
        <charset val="186"/>
      </rPr>
      <t xml:space="preserve">1 </t>
    </r>
    <r>
      <rPr>
        <sz val="11"/>
        <color theme="1"/>
        <rFont val="Times New Roman"/>
        <family val="1"/>
        <charset val="186"/>
      </rPr>
      <t>2022–2030 m. Kauno regiono plėtros planas buvo parengtas pagal Strateginio valdymo metodikos, patvirtintos Lietuvos Respublikos Vyriausybės 2021 m. balandžio 28 d. nutarimu Nr. 292 „Dėl strateginio valdymo metodikos patvirtinimo“, 7 priede pateiktą regiono plėtros plano formą, kurioje nurodyta, kad išankstinės sąlygos, nustatytos Regionų plėtros programoje, yra nurodomos tik prie regiono plėtros plano tikslo, o ne uždavinio ar priemonės. Dėl šios priežasties lentelėje pateikiama informacija tik apie tikslus ir jiems priskirtas išankstines sąlygas.</t>
    </r>
  </si>
  <si>
    <r>
      <rPr>
        <vertAlign val="superscript"/>
        <sz val="11"/>
        <color theme="1"/>
        <rFont val="Times New Roman"/>
        <family val="1"/>
        <charset val="186"/>
      </rPr>
      <t xml:space="preserve">2 </t>
    </r>
    <r>
      <rPr>
        <sz val="11"/>
        <color theme="1"/>
        <rFont val="Times New Roman"/>
        <family val="1"/>
        <charset val="186"/>
      </rPr>
      <t>Stulpelyje nurodomos tik Regionų plėtros programoje nustatytos išankstinės sąlygos (strategijų, planų, žemėlapių ar kitų dokumentų, tvirtinamų kompetentingų institucijų, parengimas), išskyrus atvejus, kai visi išankstinių sąlygų reikalavimai nustatyti projekto lygmeniu.</t>
    </r>
  </si>
  <si>
    <r>
      <rPr>
        <vertAlign val="superscript"/>
        <sz val="11"/>
        <color theme="1"/>
        <rFont val="Times New Roman"/>
        <family val="1"/>
        <charset val="186"/>
      </rPr>
      <t xml:space="preserve">3 </t>
    </r>
    <r>
      <rPr>
        <sz val="11"/>
        <color theme="1"/>
        <rFont val="Times New Roman"/>
        <family val="1"/>
        <charset val="186"/>
      </rPr>
      <t xml:space="preserve">Stulpelyje nurodoma, ar išankstinės sąlygos įgyvendintos. Jei sąlygos neįgyvendintos, nurodoma įgyvendinimo eiga, priežastys, kodėl neįgyvendinta, ir terminai, kada planuojama sąlygas įgyvendinti. </t>
    </r>
    <r>
      <rPr>
        <i/>
        <sz val="11"/>
        <color theme="1"/>
        <rFont val="Times New Roman"/>
        <family val="1"/>
        <charset val="186"/>
      </rPr>
      <t>Papildomai atkreipiamas dėmesys, kad Regioninės pažangos priemonės finansavimo gairių formoje, patvirtintoje Lietuvos Respublikos finansų ministro įsakymu (https://www.e-tar.lt/portal/lt/legalAct/14e33320f1ed11ec8fa7d02a65c371ad/asr) detalizuojama, kad kiekvienos regioninės pažangos priemonės finansavimo gairėse „nurodomi išankstinių sąlygų įgyvendinimą detalizuojantys reikalavimai (išankstinių sąlygų įgyvendinimui taikytinos metodikos, žemėlapių formos ir pan.) (jeigu reikia), detalizuojama, kaip ir kuriuo metu turi būti įgyvendinta kiekviena išankstinė sąlyga, aiškiai nurodomi kriterijai, kada išankstinė sąlyga laikoma įgyvendinta;“. Šioje dalyje vertinimas pateikiamas atsižvelgiant į šią nuostatą.</t>
    </r>
  </si>
  <si>
    <r>
      <rPr>
        <vertAlign val="superscript"/>
        <sz val="11"/>
        <color theme="1"/>
        <rFont val="Times New Roman"/>
        <family val="1"/>
        <charset val="186"/>
      </rPr>
      <t>4</t>
    </r>
    <r>
      <rPr>
        <sz val="11"/>
        <color theme="1"/>
        <rFont val="Times New Roman"/>
        <family val="1"/>
        <charset val="186"/>
      </rPr>
      <t xml:space="preserve"> Prieiga per internetą: https://www.esinvesticijos.lt/igyvendinimas-1/duk-1 </t>
    </r>
  </si>
  <si>
    <t>3 lentelė. Regiono problemos ir jų giluminės priežastys</t>
  </si>
  <si>
    <t xml:space="preserve">Prašome nurodyti, ar Regionų plėtros programoje suplanuotos pažangos lėšos leidžia spręsti visas regiono problemas ir jų gilumines priežastis. Jei ne – nurodykite nesprendžiamas problemas ar sprendžiamas ne visa apimtimi, taip pat regiono plėtros plane neidentifikuotas, tačiau atsiradusias naujas problemas ir jų gilumines priežastis, pagrindžiant esamos situacijos duomenimis (analize).  </t>
  </si>
  <si>
    <t>Regionų plėtros programoje suplanuotomis pažangos lėšomis nesprendžiamos arba ne visa apimtimi sprendžiamos regiono problemos ir jų giluminės priežastys:</t>
  </si>
  <si>
    <r>
      <rPr>
        <b/>
        <sz val="12"/>
        <color theme="1"/>
        <rFont val="Times New Roman"/>
        <family val="1"/>
        <charset val="186"/>
      </rPr>
      <t xml:space="preserve">1. Problema. Poveikis klimato kaitai ir nepakankamas atsparumas klimato kaitos poveikiui. </t>
    </r>
    <r>
      <rPr>
        <sz val="12"/>
        <color theme="1"/>
        <rFont val="Times New Roman"/>
        <family val="1"/>
        <charset val="186"/>
      </rPr>
      <t xml:space="preserve">
Lėšų poreikis</t>
    </r>
    <r>
      <rPr>
        <vertAlign val="superscript"/>
        <sz val="12"/>
        <color theme="1"/>
        <rFont val="Times New Roman"/>
        <family val="1"/>
        <charset val="186"/>
      </rPr>
      <t>1</t>
    </r>
    <r>
      <rPr>
        <sz val="12"/>
        <color theme="1"/>
        <rFont val="Times New Roman"/>
        <family val="1"/>
        <charset val="186"/>
      </rPr>
      <t xml:space="preserve">  – 33 400 000 Eur.
Šios ne visa apimtimi sprendžiamos problemos ir priežasties Nr. 1.1. „Netvari susisiekimo sistema“ pagrindimas esamos situacijos duomenimis (analize) pateiktas 2022–2030 m. Kauno regiono plėtros plano I skyriuje „Regiono plėtros plano teritorinė aprėptis ir regiono esamos situacijos analizė“. </t>
    </r>
  </si>
  <si>
    <r>
      <rPr>
        <b/>
        <sz val="12"/>
        <color theme="1"/>
        <rFont val="Times New Roman"/>
        <family val="1"/>
        <charset val="186"/>
      </rPr>
      <t xml:space="preserve">1.1. Priežastis. Netvari susisiekimo sistema. </t>
    </r>
    <r>
      <rPr>
        <sz val="12"/>
        <color theme="1"/>
        <rFont val="Times New Roman"/>
        <family val="1"/>
        <charset val="186"/>
      </rPr>
      <t xml:space="preserve">
Lėšų poreikis – 8 900 000 Eur.
Regioninės pažangos priemonės Nr. 10-001-06-01-03 (RE) „Skatinti darnų judumą miestuose“ finansavimo gairės</t>
    </r>
    <r>
      <rPr>
        <vertAlign val="superscript"/>
        <sz val="12"/>
        <color theme="1"/>
        <rFont val="Times New Roman"/>
        <family val="1"/>
        <charset val="186"/>
      </rPr>
      <t>2</t>
    </r>
    <r>
      <rPr>
        <sz val="12"/>
        <color theme="1"/>
        <rFont val="Times New Roman"/>
        <family val="1"/>
        <charset val="186"/>
      </rPr>
      <t xml:space="preserve"> apriboja tiek veiklas galinčių vykdyti savivaldybių skaičių (veiklas gali vykyti tik tos savivaldybės, kurių darnaus judumo mieste planų parengimas finansuotas 2014–2020 m. ES fondų lėšomis), tiek veiklų teritoriją. Regiono savivaldybės identifikuoja poreikį diegti darnaus judumo priemones ne tik miestų teritorijose, bet ir už jų ribų, siekiant užtikrinti kaimiškųjų teritorijų darnų ir saugios susisiekimo infrastruktūros vystymą, investuojant į saugių jungčių dviračių-pėsčiųjų takais su miesto teritorija ir kaimyninėmis savivaldybėmis įrengimą, įrengiant saugias autobusų stoteles, prieigas prie paslaugas teikiančių įstaigų taikant universalaus dizaino principus ir pan.</t>
    </r>
  </si>
  <si>
    <r>
      <rPr>
        <b/>
        <sz val="12"/>
        <color theme="1"/>
        <rFont val="Times New Roman"/>
        <family val="1"/>
        <charset val="186"/>
      </rPr>
      <t xml:space="preserve">1.2. Priežastis. Nepakankamas viešųjų pastatų, daugiabučių namų ir jų inžinerinių sistemų energinis efektyvumas. </t>
    </r>
    <r>
      <rPr>
        <sz val="12"/>
        <color theme="1"/>
        <rFont val="Times New Roman"/>
        <family val="1"/>
        <charset val="186"/>
      </rPr>
      <t xml:space="preserve">
Lėšų poreikis  – 24 500 000 Eur.
Atlikus regiono savivaldybių pateiktos informacijos analizę buvo nustatyta nauja problemos giluminė priežastis susijusi su nepakankamu energiniu pastatų efektyvumu, kuri visiškai neprendžiama Regionų plėtros programoje suplanuotomis pažangos lėšomis.
Atsižvelgiant į tai, kad dėl duomenų trūkumo nėra galimybės atlikti esamos situacijos analizės savivaldybių ar regionų pjūviais, žemiau pateikiami priežastį pagrindžiantys duomenys nacionaliniu lygiu.
Daugiabučių namų atnaujinimo (modernizavimo) programos</t>
    </r>
    <r>
      <rPr>
        <vertAlign val="superscript"/>
        <sz val="12"/>
        <color theme="1"/>
        <rFont val="Times New Roman"/>
        <family val="1"/>
        <charset val="186"/>
      </rPr>
      <t>3</t>
    </r>
    <r>
      <rPr>
        <sz val="12"/>
        <color theme="1"/>
        <rFont val="Times New Roman"/>
        <family val="1"/>
        <charset val="186"/>
      </rPr>
      <t xml:space="preserve"> duomenimis, Lietuvoje apie 60 procentų daugiabučių namų pastatyti per praėjusio šimtmečio paskutinius keturis dešimtmečius, kai vyravo plytinių ir stambiaplokščių tipinių daugiabučių namų statyba. Šių namų išorinių atitvarų šiluminės varžos charakteristikos prastos, neatitinka esamų normatyvinių reikalavimų ir artimesnių šiaurės kaimynų (Skandinavijos valstybių) praktikos. Šiluminės energijos projektinės sąnaudos, išreikštos kilovatvalandėmis patalpų naudingojo ploto vienam kvadratiniam metrui, šiuose namuose – 160–180 kWh/m² per metus, o naujos statybos namuose, statytuose po 1993 metų, – 80–90 kWh/m² per metus. Šiluminės energijos sąnaudos daugiabučiuose namuose, pastatyuose pagal galiojusius iki 1993 metų statybos techninius normatyvus – apie 5 000 GWh per metus (apskaičiuota pagal pastarųjų trejų metų šiluminės energijos suvartojimo statistikos duomenis).
Valstybės įmonės Registrų centro duomenimis, 2014 m. sausio 1 d. Nekilnojamojo turto registre įregistruoti 13 123 viešieji pastatai, kurie nuosavybės teise priklauso valstybei ir savivaldybėms. Apie 7 600 pastatų (8,9 mln. kv. metrų) nuosavybės teise priklauso savivaldybėms. Viešųjų pastatų energinio efektyvumo didinimo programos</t>
    </r>
    <r>
      <rPr>
        <vertAlign val="superscript"/>
        <sz val="12"/>
        <color theme="1"/>
        <rFont val="Times New Roman"/>
        <family val="1"/>
        <charset val="186"/>
      </rPr>
      <t>4</t>
    </r>
    <r>
      <rPr>
        <sz val="12"/>
        <color theme="1"/>
        <rFont val="Times New Roman"/>
        <family val="1"/>
        <charset val="186"/>
      </rPr>
      <t xml:space="preserve"> duomenimis, apytiksliai 89 procentai šių pastatų pastatyti 1900–1990 metais, kai vyravo plytinių ir stambiaplokščių pastatų statyba. Šie pastatai neatitinka dabar galiojančių pastatams keliamų energijos vartojimo efektyvumo reikalavimų, jiems šildyti per metus vidutiniškai suvartojama apie 2 300 GWh šilumos energijos. Tokie pastatai priskiriami D, E, F ir G pastato energinio naudingumo klasėms, o šilumos energijos sąnaudos, išreikštos kilovatvalandėmis 1 kv. metrui patalpų naudingojo ploto, juose – nuo 160–610 kWh/m2 per metus. Dėl menko viešųjų pastatų energijos vartojimo efektyvumo ir didelių jų priežiūros ir eksploatavimo sąnaudų šiuo metu teikiamų viešųjų paslaugų savikaina atitinkamai didesnė.</t>
    </r>
  </si>
  <si>
    <r>
      <rPr>
        <b/>
        <sz val="12"/>
        <color theme="1"/>
        <rFont val="Times New Roman"/>
        <family val="1"/>
        <charset val="186"/>
      </rPr>
      <t xml:space="preserve">2. Problema. Neužtikrinama socialinė gerovė ir tolygus užimtumas. </t>
    </r>
    <r>
      <rPr>
        <sz val="12"/>
        <color theme="1"/>
        <rFont val="Times New Roman"/>
        <family val="1"/>
        <charset val="186"/>
      </rPr>
      <t xml:space="preserve">
Lėšų poreikis  – 89 808 600 Eur.
Šios ne visa apimtimi sprendžiamos problemos ir jos priežasčių pagrindimas esamos situacijos duomenimis (analize) pateiktas 2022–2030 m. Kauno regiono plėtros plano I skyriuje „Regiono plėtros plano teritorinė aprėptis ir regiono esamos situacijos analizė“. </t>
    </r>
  </si>
  <si>
    <r>
      <rPr>
        <b/>
        <sz val="12"/>
        <color theme="1"/>
        <rFont val="Times New Roman"/>
        <family val="1"/>
        <charset val="186"/>
      </rPr>
      <t xml:space="preserve">2.1. Priežastis. Neužtikrinamas darbo vietų ir paslaugų pasiekiamumas. </t>
    </r>
    <r>
      <rPr>
        <sz val="12"/>
        <color theme="1"/>
        <rFont val="Times New Roman"/>
        <family val="1"/>
        <charset val="186"/>
      </rPr>
      <t xml:space="preserve">
Lėšų poreikis – 48 500 000 Eur.
Regioninės pažangos priemonės 01-004-07-02-01 (RE) „Pagerinti viešųjų paslaugų prieinamumą, darbo vietų pasiekiamumą ir tam reikalingų išteklių naudojimo efektyvumą“ finansavimo gairės</t>
    </r>
    <r>
      <rPr>
        <vertAlign val="superscript"/>
        <sz val="12"/>
        <color theme="1"/>
        <rFont val="Times New Roman"/>
        <family val="1"/>
        <charset val="186"/>
      </rPr>
      <t>5</t>
    </r>
    <r>
      <rPr>
        <sz val="12"/>
        <color theme="1"/>
        <rFont val="Times New Roman"/>
        <family val="1"/>
        <charset val="186"/>
      </rPr>
      <t xml:space="preserve"> nenumato galimybės finansuoti, naujų lankytinų objektų kūrimo, kurie formuotų papildomų turistų trauką į savivaldybę, Kauno regioną. Taip pat, atsižvelgiant į regiono savivaldybių identifikuotą poreikį atnaujinti ir plėsti sporto bazių infrastruktūrą, nustatytas investicijų trūkumas projektų įgyvendinimui visa apimtimi.</t>
    </r>
  </si>
  <si>
    <r>
      <rPr>
        <b/>
        <sz val="12"/>
        <color theme="1"/>
        <rFont val="Times New Roman"/>
        <family val="1"/>
        <charset val="186"/>
      </rPr>
      <t xml:space="preserve">2.2. Priežastis. Neužtikrinamas gyventojų saugumas keliuose. </t>
    </r>
    <r>
      <rPr>
        <sz val="12"/>
        <color theme="1"/>
        <rFont val="Times New Roman"/>
        <family val="1"/>
        <charset val="186"/>
      </rPr>
      <t xml:space="preserve">
Lėšų poreikis  – 20 700 000 Eur.
Regioninės pažangos priemonės Nr. 10-001-05-03-07 (RE) „Gerinti eismo saugą vietinės reikšmės keliuose ir gatvėse“ finansavimo gairių</t>
    </r>
    <r>
      <rPr>
        <vertAlign val="superscript"/>
        <sz val="12"/>
        <color theme="1"/>
        <rFont val="Times New Roman"/>
        <family val="1"/>
        <charset val="186"/>
      </rPr>
      <t>6</t>
    </r>
    <r>
      <rPr>
        <sz val="12"/>
        <color theme="1"/>
        <rFont val="Times New Roman"/>
        <family val="1"/>
        <charset val="186"/>
      </rPr>
      <t xml:space="preserve"> reikalavimai dėl pagal Juodųjų dėmių nustatymo tvarkos aprašą identifikuotų juodųjų dėmių nesudarė galimybių visa apimtimi pašalinti nužtikrinto gyventojų saugumo regiono keliuose priežastį. Regiono savivaldybės nurodo, kad tiek miestų, tiek kaimiškųjų vietovių susisiekimo infrastruktūra yra pasenusi, dangos susidėvėjusios, neatitinka keliamų šiuolaikinių eismo saugumo reikalavimų. Tai lemia eismo įvykių, juose sužalotų asmenų skaičiaus augimą, didesnę taršą, regiono patrauklumo investuotojams ir turistams mažėjimą. Siekiant užtikrinti eismo saugą  būtina investuoti į susisiekimo infrastruktūros atnaujinimą bei plėtrą.</t>
    </r>
  </si>
  <si>
    <r>
      <rPr>
        <b/>
        <sz val="12"/>
        <color theme="1"/>
        <rFont val="Times New Roman"/>
        <family val="1"/>
        <charset val="186"/>
      </rPr>
      <t xml:space="preserve">2.3. Priežastis. Ne visiems prieinamos švietimo paslaugos. </t>
    </r>
    <r>
      <rPr>
        <sz val="12"/>
        <color theme="1"/>
        <rFont val="Times New Roman"/>
        <family val="1"/>
        <charset val="186"/>
      </rPr>
      <t xml:space="preserve">
Lėšų poreikis  – 16 508 600 Eur.
Lietuvos Respublikos švietimo, mokslo ir sporto ministerijai į gaires įtraukus papildomus privalomus reikalavimus projektams, investicijų poreikis regione išaugo. Taip pat, Regioninės pažangos priemonės Nr. 12-003-03-01-23 (RE) „Padidinti ugdymo prieinamumą atskirtį patiriantiems vaikams“ finansavimo gairių</t>
    </r>
    <r>
      <rPr>
        <vertAlign val="superscript"/>
        <sz val="12"/>
        <color theme="1"/>
        <rFont val="Times New Roman"/>
        <family val="1"/>
        <charset val="186"/>
      </rPr>
      <t>7</t>
    </r>
    <r>
      <rPr>
        <sz val="12"/>
        <color theme="1"/>
        <rFont val="Times New Roman"/>
        <family val="1"/>
        <charset val="186"/>
      </rPr>
      <t xml:space="preserve"> ir Regioninės pažangos priemonės Nr. 12-003-03-02-17 (RE) „Plėtoti įvairialypį švietimą vykdant visos dienos mokyklų veiklą“ finansavimo gairių</t>
    </r>
    <r>
      <rPr>
        <vertAlign val="superscript"/>
        <sz val="12"/>
        <color theme="1"/>
        <rFont val="Times New Roman"/>
        <family val="1"/>
        <charset val="186"/>
      </rPr>
      <t>8</t>
    </r>
    <r>
      <rPr>
        <sz val="12"/>
        <color theme="1"/>
        <rFont val="Times New Roman"/>
        <family val="1"/>
        <charset val="186"/>
      </rPr>
      <t xml:space="preserve"> finansavimo sąlygos nenumato galimybės finansuoti ugdymo įstaigų pastatų modernizavimo, naujų bendrojo ugdymo pastatų ar priestatų statybos veiklų. Šių veiklų finansavimas sudarytų galimybes kompleksiškai pašalinti regione identifikuotą problemos priežastį dėl ne visiems prieinamų švietimo paslaugų.</t>
    </r>
  </si>
  <si>
    <r>
      <rPr>
        <b/>
        <sz val="12"/>
        <color theme="1"/>
        <rFont val="Times New Roman"/>
        <family val="1"/>
        <charset val="186"/>
      </rPr>
      <t xml:space="preserve">2.4. Priežastis. Gyventojų lūkesčių neatliepiančios geriamojo vandens tiekimo ir nuotekų tvarkymo paslaugos. </t>
    </r>
    <r>
      <rPr>
        <sz val="12"/>
        <color theme="1"/>
        <rFont val="Times New Roman"/>
        <family val="1"/>
        <charset val="186"/>
      </rPr>
      <t xml:space="preserve">
Lėšų poreikis – 4 100 000 Eur.
Regioninės pažangos priemonės Nr. 02-001-06-07-02 (RE) „Didinti geriamojo vandens tiekimo ir nuotekų tvarkymo paslaugų prieinamumą“ finansavimo gairių</t>
    </r>
    <r>
      <rPr>
        <vertAlign val="superscript"/>
        <sz val="12"/>
        <color theme="1"/>
        <rFont val="Times New Roman"/>
        <family val="1"/>
        <charset val="186"/>
      </rPr>
      <t>9</t>
    </r>
    <r>
      <rPr>
        <sz val="12"/>
        <color theme="1"/>
        <rFont val="Times New Roman"/>
        <family val="1"/>
        <charset val="186"/>
      </rPr>
      <t xml:space="preserve"> finansavimo sąlygos nesudarė galimybės visoms regiono savivaldybėms vykdyti šios priemonės veiklas dėl nustatyto mažiausio (didžiausio) gyventojų skaičiaus gyvenamosiose vietovėse reikalavimo. Siekiant užtikrinti kokybišką ir nenutrūkstamą geriamojo vandens tiekimą ir nuotekų surinkimą visiems regiono gyventojams, reikalinga investuoti į esamos tiekimo ir surinkimo inžinerinės infrastruktūros atnaujinimą ir plėtrą, skaitmenizavimo sprendimų diegimą bei atsinaujinančių energijos šaltinių panaudojimą paslaugų teikimo procesuose visose regiono savivaldybėse.</t>
    </r>
  </si>
  <si>
    <r>
      <rPr>
        <vertAlign val="superscript"/>
        <sz val="12"/>
        <color theme="1"/>
        <rFont val="Times New Roman"/>
        <family val="1"/>
        <charset val="186"/>
      </rPr>
      <t>1</t>
    </r>
    <r>
      <rPr>
        <sz val="12"/>
        <color theme="1"/>
        <rFont val="Times New Roman"/>
        <family val="1"/>
        <charset val="186"/>
      </rPr>
      <t>Kauno regiono savivaldybės lėšų poreikį pagrindė pagal įvykdytus viešuosius pirkimus panašiems darbams atlikti, parengtus investicijų arba techninius projektus.</t>
    </r>
  </si>
  <si>
    <r>
      <rPr>
        <vertAlign val="superscript"/>
        <sz val="12"/>
        <color theme="1"/>
        <rFont val="Times New Roman"/>
        <family val="1"/>
        <charset val="186"/>
      </rPr>
      <t>2</t>
    </r>
    <r>
      <rPr>
        <sz val="12"/>
        <color theme="1"/>
        <rFont val="Times New Roman"/>
        <family val="1"/>
        <charset val="186"/>
      </rPr>
      <t>Regioninės pažangos priemonės Nr. 10-001-06-01-03 (RE) „Skatinti darnų judumą miestuose“ finansavimo gairės, patvirtintos Lietuvos Respublikos susisiekimo ministro 2023 m. balandžio 14 d. įsakymu Nr. 3-192 „Dėl 2022–2030 metų plėtros programos valdytojos Lietuvos Respublikos susisiekimo ministerijos susisiekimo plėtros programos regioninės pažangos priemonės Nr. 10-001-06-01-03 (RE) „Skatinti darnų judumą miestuose“ finansavimo gairių patvirtinimo“.</t>
    </r>
  </si>
  <si>
    <r>
      <rPr>
        <vertAlign val="superscript"/>
        <sz val="12"/>
        <color theme="1"/>
        <rFont val="Times New Roman"/>
        <family val="1"/>
        <charset val="186"/>
      </rPr>
      <t>3</t>
    </r>
    <r>
      <rPr>
        <sz val="12"/>
        <color theme="1"/>
        <rFont val="Times New Roman"/>
        <family val="1"/>
        <charset val="186"/>
      </rPr>
      <t>Daugiabučių namų atnaujinimo (modernizavimo) programa, patvirtinta Lietuvos Respublikos Vyriausybės 2004 m. rugsėjo 23 d. nutarimu Nr. 1213 „Dėl Daugiabučių namų atnaujinimo (modernizavimo) programos patvirtinimo“.</t>
    </r>
  </si>
  <si>
    <r>
      <rPr>
        <vertAlign val="superscript"/>
        <sz val="12"/>
        <color theme="1"/>
        <rFont val="Times New Roman"/>
        <family val="1"/>
        <charset val="186"/>
      </rPr>
      <t>4</t>
    </r>
    <r>
      <rPr>
        <sz val="12"/>
        <color theme="1"/>
        <rFont val="Times New Roman"/>
        <family val="1"/>
        <charset val="186"/>
      </rPr>
      <t>Viešųjų pastatų energinio efektyvumo didinimo programa, patvirtinta Lietuvos Respublikos Vyriausybės 2004 m. lapkričio 26 d. nutarimu Nr. 1328 „Dėl Viešųjų pastatų energinio efektyvumo didinimo programos patvirtinimo“.</t>
    </r>
  </si>
  <si>
    <r>
      <rPr>
        <vertAlign val="superscript"/>
        <sz val="12"/>
        <color theme="1"/>
        <rFont val="Times New Roman"/>
        <family val="1"/>
        <charset val="186"/>
      </rPr>
      <t>5</t>
    </r>
    <r>
      <rPr>
        <sz val="12"/>
        <color theme="1"/>
        <rFont val="Times New Roman"/>
        <family val="1"/>
        <charset val="186"/>
      </rPr>
      <t>Regioninės pažangos priemonės 01-004-07-02-01 (RE) „Pagerinti viešųjų paslaugų prieinamumą, darbo vietų pasiekiamumą ir tam reikalingų išteklių naudojimo efektyvumą“ finansavimo gairės, patvirtintos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t>
    </r>
  </si>
  <si>
    <r>
      <rPr>
        <vertAlign val="superscript"/>
        <sz val="12"/>
        <color theme="1"/>
        <rFont val="Times New Roman"/>
        <family val="1"/>
        <charset val="186"/>
      </rPr>
      <t>6</t>
    </r>
    <r>
      <rPr>
        <sz val="12"/>
        <color theme="1"/>
        <rFont val="Times New Roman"/>
        <family val="1"/>
        <charset val="186"/>
      </rPr>
      <t>Regioninės pažangos priemonės Nr. 10-001-05-03-07 (RE) „Gerinti eismo saugą vietinės reikšmės keliuose ir gatvėse“ finansavimo gairės, patvirtintos Lietuvos Respublikos susisiekimo ministro 2023 m. sausio 30 d. įsakymu Nr. 3-37 „Dėl 2022–2030 metų plėtros programos valdytojos Lietuvos Respublikos susisiekimo ministerijos susisiekimo plėtros programos regioninės pažangos priemonės Nr. 10-001-05-03-07 (RE) „Gerinti eismo saugą vietinės reikšmės keliuose ir gatvėse“ finansavimo gairių patvirtinimo“.</t>
    </r>
  </si>
  <si>
    <r>
      <rPr>
        <vertAlign val="superscript"/>
        <sz val="12"/>
        <color theme="1"/>
        <rFont val="Times New Roman"/>
        <family val="1"/>
        <charset val="186"/>
      </rPr>
      <t>7</t>
    </r>
    <r>
      <rPr>
        <sz val="12"/>
        <color theme="1"/>
        <rFont val="Times New Roman"/>
        <family val="1"/>
        <charset val="186"/>
      </rPr>
      <t>Regioninės pažangos priemonės Nr. 12-003-03-01-23 (Re) „Padidinti ugdymo prieinamumą atskirtį patiriantiems vaikams“ finansavimo gairės, patvirtintos Lietuvos Respublikos švietimo, mokslo ir sporto ministro 2022 m. rugsėjo 30 d. įsakymu Nr. V-1542 „Dėl Regioninės pažangos priemonės Nr. 12-003-03-01-23 (Re) „Padidinti ugdymo prieinamumą atskirtį patiriantiems vaikams“ finansavimo gairių patvirtinimo“.</t>
    </r>
  </si>
  <si>
    <r>
      <rPr>
        <vertAlign val="superscript"/>
        <sz val="12"/>
        <color theme="1"/>
        <rFont val="Times New Roman"/>
        <family val="1"/>
        <charset val="186"/>
      </rPr>
      <t>8</t>
    </r>
    <r>
      <rPr>
        <sz val="12"/>
        <color theme="1"/>
        <rFont val="Times New Roman"/>
        <family val="1"/>
        <charset val="186"/>
      </rPr>
      <t>Regioninės pažangos priemonės Nr. 12-003-03-01-23 (Re) „Padidinti ugdymo prieinamumą atskirtį patiriantiems vaikams“ finansavimo gairės, patvirtintos Lietuvos Respublikos švietimo, mokslo ir sporto ministro 2022 m. rugsėjo 30 d. įsakymu Nr. V-1542 „Dėl Regioninės pažangos priemonės Nr. 12-003-03-01-23 (Re) „Padidinti ugdymo prieinamumą atskirtį patiriantiems vaikams“ finansavimo gairių patvirtinimo“.</t>
    </r>
  </si>
  <si>
    <r>
      <rPr>
        <vertAlign val="superscript"/>
        <sz val="12"/>
        <color theme="1"/>
        <rFont val="Times New Roman"/>
        <family val="1"/>
        <charset val="186"/>
      </rPr>
      <t>9</t>
    </r>
    <r>
      <rPr>
        <sz val="12"/>
        <color theme="1"/>
        <rFont val="Times New Roman"/>
        <family val="1"/>
        <charset val="186"/>
      </rPr>
      <t>Regioninės pažangos priemonės Nr. 02-001-06-07-02 (RE) „Didinti geriamojo vandens tiekimo ir nuotekų tvarkymo paslaugų prieinamumą“ finansavimo gairės, patvirtintos Lietuvos Respublikos aplinkos ministro 2023 m. liepos 21 d. įsakymu Nr. D1-243 „Dėl 2022–2030 metų plėtros programos valdytojos Lietuvos Respublikos aplinkos ministerijos aplinkos apsaugos ir klimato kaitos valdymo plėtros programos regioninės pažangos priemonės Nr. 02-001-06-07-02 (RE) „Didinti geriamojo vandens tiekimo ir nuotekų tvarkymo paslaugų prieinamumą“ finansavimo gairių patvirtinimo“.</t>
    </r>
  </si>
  <si>
    <t>4. Išbrauktas projektas „UAB „Jonavos autobusai“ viešojo transporto parko atnaujinimas“  keičiant 2022–2030 m. Kauno regiono plėtros planą Kauno regiono plėtros tarybos 2025 m. spalio 30 d. sprendimu Nr. 6KS-16.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</si>
</sst>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0.000"/>
    <numFmt numFmtId="166" formatCode="0.0"/>
    <numFmt numFmtId="167" formatCode="_-* #,##0.0000000\ _€_-;\-* #,##0.0000000\ _€_-;_-* &quot;-&quot;??\ _€_-;_-@_-"/>
    <numFmt numFmtId="168" formatCode="_-* #,##0.000000000_-;\-* #,##0.000000000_-;_-* &quot;-&quot;??_-;_-@_-"/>
  </numFmts>
  <fonts count="41" x14ac:knownFonts="1">
    <font>
      <sz val="11"/>
      <color theme="1"/>
      <name val="Calibri"/>
      <family val="2"/>
      <scheme val="minor"/>
    </font>
    <font>
      <sz val="11"/>
      <color theme="1"/>
      <name val="Calibri"/>
      <family val="2"/>
      <charset val="186"/>
      <scheme val="minor"/>
    </font>
    <font>
      <sz val="11"/>
      <color theme="1"/>
      <name val="Calibri"/>
      <family val="2"/>
      <charset val="186"/>
      <scheme val="minor"/>
    </font>
    <font>
      <sz val="11"/>
      <color theme="1"/>
      <name val="Calibri"/>
      <family val="2"/>
      <scheme val="minor"/>
    </font>
    <font>
      <sz val="11"/>
      <color theme="1"/>
      <name val="Times New Roman"/>
      <family val="1"/>
      <charset val="186"/>
    </font>
    <font>
      <sz val="12"/>
      <color theme="1"/>
      <name val="Times New Roman"/>
      <family val="1"/>
      <charset val="186"/>
    </font>
    <font>
      <b/>
      <sz val="12"/>
      <color theme="1"/>
      <name val="Times New Roman"/>
      <family val="1"/>
      <charset val="186"/>
    </font>
    <font>
      <i/>
      <sz val="12"/>
      <color theme="1"/>
      <name val="Times New Roman"/>
      <family val="1"/>
      <charset val="186"/>
    </font>
    <font>
      <vertAlign val="subscript"/>
      <sz val="12"/>
      <color theme="1"/>
      <name val="Times New Roman"/>
      <family val="1"/>
      <charset val="186"/>
    </font>
    <font>
      <vertAlign val="superscript"/>
      <sz val="12"/>
      <color theme="1"/>
      <name val="Times New Roman"/>
      <family val="1"/>
      <charset val="186"/>
    </font>
    <font>
      <sz val="12"/>
      <color rgb="FF000099"/>
      <name val="Times New Roman"/>
      <family val="1"/>
      <charset val="186"/>
    </font>
    <font>
      <sz val="8"/>
      <name val="Calibri"/>
      <family val="2"/>
      <scheme val="minor"/>
    </font>
    <font>
      <sz val="12"/>
      <name val="Times New Roman"/>
      <family val="1"/>
      <charset val="186"/>
    </font>
    <font>
      <sz val="10"/>
      <color theme="1"/>
      <name val="Times New Roman"/>
      <family val="1"/>
      <charset val="186"/>
    </font>
    <font>
      <sz val="12"/>
      <color rgb="FFFF0000"/>
      <name val="Times New Roman"/>
      <family val="1"/>
      <charset val="186"/>
    </font>
    <font>
      <sz val="11"/>
      <color rgb="FFFF0000"/>
      <name val="Calibri"/>
      <family val="2"/>
      <scheme val="minor"/>
    </font>
    <font>
      <sz val="11"/>
      <name val="Calibri"/>
      <family val="2"/>
      <charset val="186"/>
      <scheme val="minor"/>
    </font>
    <font>
      <i/>
      <sz val="11"/>
      <color theme="0" tint="-0.499984740745262"/>
      <name val="Times New Roman"/>
      <family val="1"/>
      <charset val="186"/>
    </font>
    <font>
      <b/>
      <sz val="12"/>
      <name val="Times New Roman"/>
      <family val="1"/>
      <charset val="186"/>
    </font>
    <font>
      <b/>
      <sz val="9"/>
      <name val="Times New Roman"/>
      <family val="1"/>
      <charset val="186"/>
    </font>
    <font>
      <b/>
      <sz val="9"/>
      <color theme="1"/>
      <name val="Times New Roman"/>
      <family val="1"/>
      <charset val="186"/>
    </font>
    <font>
      <sz val="10"/>
      <name val="Arial"/>
      <family val="2"/>
      <charset val="186"/>
    </font>
    <font>
      <sz val="9"/>
      <name val="Times New Roman"/>
      <family val="1"/>
      <charset val="186"/>
    </font>
    <font>
      <sz val="9"/>
      <color theme="0" tint="-0.499984740745262"/>
      <name val="Times New Roman"/>
      <family val="1"/>
      <charset val="186"/>
    </font>
    <font>
      <b/>
      <sz val="12"/>
      <color rgb="FFFF0000"/>
      <name val="Times New Roman"/>
      <family val="1"/>
      <charset val="186"/>
    </font>
    <font>
      <i/>
      <sz val="9"/>
      <name val="Times New Roman"/>
      <family val="1"/>
      <charset val="186"/>
    </font>
    <font>
      <sz val="11"/>
      <name val="Times New Roman"/>
      <family val="1"/>
      <charset val="186"/>
    </font>
    <font>
      <sz val="11"/>
      <color rgb="FFFF0000"/>
      <name val="Calibri"/>
      <family val="2"/>
      <charset val="186"/>
      <scheme val="minor"/>
    </font>
    <font>
      <b/>
      <vertAlign val="superscript"/>
      <sz val="9"/>
      <color theme="1"/>
      <name val="Times New Roman"/>
      <family val="1"/>
      <charset val="186"/>
    </font>
    <font>
      <vertAlign val="superscript"/>
      <sz val="11"/>
      <color theme="1"/>
      <name val="Times New Roman"/>
      <family val="1"/>
      <charset val="186"/>
    </font>
    <font>
      <vertAlign val="superscript"/>
      <sz val="9"/>
      <name val="Times New Roman"/>
      <family val="1"/>
      <charset val="186"/>
    </font>
    <font>
      <b/>
      <vertAlign val="superscript"/>
      <sz val="9"/>
      <name val="Times New Roman"/>
      <family val="1"/>
      <charset val="186"/>
    </font>
    <font>
      <b/>
      <sz val="11"/>
      <color theme="1"/>
      <name val="Times New Roman"/>
      <family val="1"/>
      <charset val="186"/>
    </font>
    <font>
      <i/>
      <sz val="11"/>
      <color theme="1"/>
      <name val="Times New Roman"/>
      <family val="1"/>
      <charset val="186"/>
    </font>
    <font>
      <sz val="12"/>
      <color theme="1"/>
      <name val="Calibri"/>
      <family val="2"/>
      <scheme val="minor"/>
    </font>
    <font>
      <b/>
      <sz val="12"/>
      <color rgb="FF00B0F0"/>
      <name val="Times New Roman"/>
      <family val="1"/>
      <charset val="186"/>
    </font>
    <font>
      <sz val="11"/>
      <color rgb="FF00B0F0"/>
      <name val="Calibri"/>
      <family val="2"/>
      <scheme val="minor"/>
    </font>
    <font>
      <b/>
      <sz val="11"/>
      <name val="Times New Roman"/>
      <family val="1"/>
      <charset val="186"/>
    </font>
    <font>
      <sz val="12"/>
      <color rgb="FF000000"/>
      <name val="Times New Roman"/>
      <family val="1"/>
      <charset val="186"/>
    </font>
    <font>
      <sz val="8"/>
      <color theme="1"/>
      <name val="Times New Roman"/>
      <family val="1"/>
      <charset val="186"/>
    </font>
    <font>
      <b/>
      <sz val="8"/>
      <name val="Times New Roman"/>
      <family val="1"/>
      <charset val="186"/>
    </font>
  </fonts>
  <fills count="5">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0" tint="-0.14999847407452621"/>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bottom/>
      <diagonal/>
    </border>
    <border>
      <left style="thin">
        <color indexed="64"/>
      </left>
      <right/>
      <top/>
      <bottom/>
      <diagonal/>
    </border>
    <border>
      <left/>
      <right/>
      <top style="thin">
        <color rgb="FF000000"/>
      </top>
      <bottom/>
      <diagonal/>
    </border>
    <border>
      <left style="thin">
        <color indexed="64"/>
      </left>
      <right style="thin">
        <color indexed="64"/>
      </right>
      <top style="thin">
        <color indexed="64"/>
      </top>
      <bottom style="thin">
        <color rgb="FF000000"/>
      </bottom>
      <diagonal/>
    </border>
  </borders>
  <cellStyleXfs count="4">
    <xf numFmtId="0" fontId="0" fillId="0" borderId="0"/>
    <xf numFmtId="43" fontId="3" fillId="0" borderId="0" applyFont="0" applyFill="0" applyBorder="0" applyAlignment="0" applyProtection="0"/>
    <xf numFmtId="0" fontId="2" fillId="0" borderId="0"/>
    <xf numFmtId="0" fontId="21" fillId="0" borderId="0"/>
  </cellStyleXfs>
  <cellXfs count="530">
    <xf numFmtId="0" fontId="0" fillId="0" borderId="0" xfId="0"/>
    <xf numFmtId="0" fontId="0" fillId="0" borderId="0" xfId="0" applyAlignment="1">
      <alignment wrapText="1"/>
    </xf>
    <xf numFmtId="0" fontId="5" fillId="0" borderId="0" xfId="0" applyFont="1"/>
    <xf numFmtId="0" fontId="6" fillId="2" borderId="1" xfId="0" applyFont="1" applyFill="1" applyBorder="1" applyAlignment="1">
      <alignment horizontal="center" vertical="center" wrapText="1"/>
    </xf>
    <xf numFmtId="0" fontId="5" fillId="2" borderId="1" xfId="0" applyFont="1" applyFill="1" applyBorder="1" applyAlignment="1">
      <alignment horizontal="center" vertical="center"/>
    </xf>
    <xf numFmtId="0" fontId="5" fillId="2" borderId="1" xfId="0" applyFont="1" applyFill="1" applyBorder="1" applyAlignment="1">
      <alignment horizontal="center"/>
    </xf>
    <xf numFmtId="0" fontId="6" fillId="0" borderId="0" xfId="0" applyFont="1" applyAlignment="1">
      <alignment horizontal="center"/>
    </xf>
    <xf numFmtId="0" fontId="6" fillId="0" borderId="0" xfId="0" applyFont="1"/>
    <xf numFmtId="0" fontId="5" fillId="0" borderId="1" xfId="0" applyFont="1" applyBorder="1" applyAlignment="1">
      <alignment horizontal="center" vertical="center"/>
    </xf>
    <xf numFmtId="4" fontId="5" fillId="0" borderId="1" xfId="0" applyNumberFormat="1" applyFont="1" applyBorder="1" applyAlignment="1">
      <alignment horizontal="center" vertical="top"/>
    </xf>
    <xf numFmtId="43" fontId="5" fillId="0" borderId="1" xfId="0" applyNumberFormat="1" applyFont="1" applyBorder="1"/>
    <xf numFmtId="0" fontId="6" fillId="2" borderId="1" xfId="0" applyFont="1" applyFill="1" applyBorder="1" applyAlignment="1">
      <alignment horizontal="center" vertical="center"/>
    </xf>
    <xf numFmtId="49" fontId="5" fillId="0" borderId="6" xfId="0" applyNumberFormat="1" applyFont="1" applyBorder="1" applyAlignment="1">
      <alignment horizontal="center" vertical="top" wrapText="1"/>
    </xf>
    <xf numFmtId="0" fontId="5" fillId="0" borderId="4" xfId="0" applyFont="1" applyBorder="1" applyAlignment="1">
      <alignment horizontal="center" vertical="center" wrapText="1"/>
    </xf>
    <xf numFmtId="3" fontId="5" fillId="0" borderId="4" xfId="0" applyNumberFormat="1" applyFont="1" applyBorder="1" applyAlignment="1">
      <alignment horizontal="center" vertical="center" wrapText="1"/>
    </xf>
    <xf numFmtId="0" fontId="0" fillId="0" borderId="0" xfId="0" applyAlignment="1">
      <alignment vertical="center"/>
    </xf>
    <xf numFmtId="3" fontId="5" fillId="0" borderId="0" xfId="0" applyNumberFormat="1" applyFont="1" applyAlignment="1">
      <alignment horizontal="center" vertical="center" wrapText="1"/>
    </xf>
    <xf numFmtId="49" fontId="5" fillId="0" borderId="0" xfId="0" applyNumberFormat="1" applyFont="1" applyAlignment="1">
      <alignment horizontal="center" vertical="top" wrapText="1"/>
    </xf>
    <xf numFmtId="0" fontId="5" fillId="0" borderId="0" xfId="0" applyFont="1" applyAlignment="1">
      <alignment vertical="top"/>
    </xf>
    <xf numFmtId="0" fontId="5" fillId="0" borderId="0" xfId="0" applyFont="1" applyAlignment="1">
      <alignment vertical="top" wrapText="1"/>
    </xf>
    <xf numFmtId="0" fontId="5" fillId="0" borderId="0" xfId="0" applyFont="1" applyAlignment="1">
      <alignment horizontal="center" vertical="center" wrapText="1"/>
    </xf>
    <xf numFmtId="0" fontId="5" fillId="0" borderId="0" xfId="0" applyFont="1" applyAlignment="1">
      <alignment vertical="center"/>
    </xf>
    <xf numFmtId="43" fontId="5" fillId="0" borderId="0" xfId="1" applyFont="1" applyBorder="1" applyAlignment="1">
      <alignment vertical="top"/>
    </xf>
    <xf numFmtId="4" fontId="5" fillId="0" borderId="0" xfId="0" applyNumberFormat="1" applyFont="1" applyAlignment="1">
      <alignment vertical="top"/>
    </xf>
    <xf numFmtId="49" fontId="12" fillId="0" borderId="6" xfId="0" applyNumberFormat="1" applyFont="1" applyBorder="1" applyAlignment="1">
      <alignment horizontal="center" vertical="top" wrapText="1"/>
    </xf>
    <xf numFmtId="4" fontId="5" fillId="0" borderId="0" xfId="0" applyNumberFormat="1" applyFont="1" applyAlignment="1">
      <alignment horizontal="center" vertical="top"/>
    </xf>
    <xf numFmtId="49" fontId="5" fillId="0" borderId="5" xfId="0" applyNumberFormat="1" applyFont="1" applyBorder="1" applyAlignment="1">
      <alignment horizontal="center" vertical="top" wrapText="1"/>
    </xf>
    <xf numFmtId="4" fontId="0" fillId="0" borderId="0" xfId="0" applyNumberFormat="1"/>
    <xf numFmtId="2" fontId="13" fillId="0" borderId="0" xfId="0" applyNumberFormat="1" applyFont="1"/>
    <xf numFmtId="2" fontId="5" fillId="0" borderId="1" xfId="0" applyNumberFormat="1" applyFont="1" applyBorder="1"/>
    <xf numFmtId="164" fontId="5" fillId="0" borderId="4" xfId="0" applyNumberFormat="1" applyFont="1" applyBorder="1" applyAlignment="1">
      <alignment horizontal="center" vertical="center" wrapText="1"/>
    </xf>
    <xf numFmtId="4" fontId="5" fillId="0" borderId="4" xfId="0" applyNumberFormat="1" applyFont="1" applyBorder="1" applyAlignment="1">
      <alignment horizontal="center" vertical="center" wrapText="1"/>
    </xf>
    <xf numFmtId="0" fontId="15" fillId="0" borderId="0" xfId="0" applyFont="1"/>
    <xf numFmtId="3" fontId="12" fillId="0" borderId="4" xfId="0" applyNumberFormat="1" applyFont="1" applyBorder="1" applyAlignment="1">
      <alignment horizontal="center" vertical="center" wrapText="1"/>
    </xf>
    <xf numFmtId="164" fontId="12" fillId="0" borderId="4" xfId="0" applyNumberFormat="1" applyFont="1" applyBorder="1" applyAlignment="1">
      <alignment horizontal="center" vertical="center" wrapText="1"/>
    </xf>
    <xf numFmtId="0" fontId="6" fillId="0" borderId="0" xfId="0" applyFont="1" applyAlignment="1">
      <alignment horizontal="right"/>
    </xf>
    <xf numFmtId="0" fontId="2" fillId="0" borderId="0" xfId="2"/>
    <xf numFmtId="0" fontId="5" fillId="0" borderId="0" xfId="2" applyFont="1"/>
    <xf numFmtId="0" fontId="16" fillId="0" borderId="0" xfId="2" applyFont="1"/>
    <xf numFmtId="0" fontId="6" fillId="0" borderId="0" xfId="2" applyFont="1"/>
    <xf numFmtId="0" fontId="20" fillId="3" borderId="1" xfId="2" applyFont="1" applyFill="1" applyBorder="1" applyAlignment="1">
      <alignment horizontal="center" vertical="center" wrapText="1"/>
    </xf>
    <xf numFmtId="0" fontId="19" fillId="3" borderId="1" xfId="2" applyFont="1" applyFill="1" applyBorder="1" applyAlignment="1">
      <alignment vertical="center" wrapText="1"/>
    </xf>
    <xf numFmtId="0" fontId="22" fillId="3" borderId="1" xfId="2" applyFont="1" applyFill="1" applyBorder="1" applyAlignment="1">
      <alignment vertical="center" wrapText="1"/>
    </xf>
    <xf numFmtId="0" fontId="23" fillId="3" borderId="1" xfId="2" applyFont="1" applyFill="1" applyBorder="1" applyAlignment="1">
      <alignment vertical="center" wrapText="1"/>
    </xf>
    <xf numFmtId="0" fontId="5" fillId="0" borderId="1" xfId="2" applyFont="1" applyBorder="1" applyAlignment="1">
      <alignment horizontal="left" vertical="top" wrapText="1"/>
    </xf>
    <xf numFmtId="0" fontId="17" fillId="0" borderId="1" xfId="2" applyFont="1" applyBorder="1" applyAlignment="1">
      <alignment vertical="top" wrapText="1"/>
    </xf>
    <xf numFmtId="0" fontId="18" fillId="0" borderId="0" xfId="2" applyFont="1" applyAlignment="1">
      <alignment vertical="center"/>
    </xf>
    <xf numFmtId="0" fontId="24" fillId="0" borderId="0" xfId="2" applyFont="1" applyAlignment="1">
      <alignment vertical="center"/>
    </xf>
    <xf numFmtId="0" fontId="12" fillId="0" borderId="0" xfId="2" applyFont="1"/>
    <xf numFmtId="0" fontId="22" fillId="3" borderId="4" xfId="2" applyFont="1" applyFill="1" applyBorder="1" applyAlignment="1">
      <alignment vertical="center" wrapText="1"/>
    </xf>
    <xf numFmtId="0" fontId="22" fillId="3" borderId="1" xfId="2" applyFont="1" applyFill="1" applyBorder="1" applyAlignment="1">
      <alignment horizontal="center" vertical="center" wrapText="1"/>
    </xf>
    <xf numFmtId="0" fontId="22" fillId="0" borderId="1" xfId="2" applyFont="1" applyBorder="1" applyAlignment="1">
      <alignment vertical="center" wrapText="1"/>
    </xf>
    <xf numFmtId="0" fontId="12" fillId="0" borderId="0" xfId="2" applyFont="1" applyAlignment="1">
      <alignment vertical="center"/>
    </xf>
    <xf numFmtId="0" fontId="6" fillId="0" borderId="0" xfId="2" applyFont="1" applyAlignment="1">
      <alignment horizontal="center" vertical="center"/>
    </xf>
    <xf numFmtId="0" fontId="17" fillId="0" borderId="0" xfId="2" applyFont="1" applyAlignment="1">
      <alignment vertical="center"/>
    </xf>
    <xf numFmtId="0" fontId="4" fillId="0" borderId="0" xfId="2" applyFont="1"/>
    <xf numFmtId="0" fontId="7" fillId="0" borderId="0" xfId="2" applyFont="1" applyAlignment="1">
      <alignment horizontal="center" vertical="center"/>
    </xf>
    <xf numFmtId="0" fontId="19" fillId="0" borderId="4" xfId="2" applyFont="1" applyBorder="1" applyAlignment="1">
      <alignment horizontal="center" vertical="center" wrapText="1"/>
    </xf>
    <xf numFmtId="0" fontId="20" fillId="0" borderId="4" xfId="2" applyFont="1" applyBorder="1" applyAlignment="1">
      <alignment horizontal="center" vertical="center" wrapText="1"/>
    </xf>
    <xf numFmtId="0" fontId="19" fillId="0" borderId="4" xfId="3" applyFont="1" applyBorder="1" applyAlignment="1">
      <alignment horizontal="center" vertical="center" wrapText="1"/>
    </xf>
    <xf numFmtId="0" fontId="20" fillId="0" borderId="1" xfId="2" applyFont="1" applyBorder="1" applyAlignment="1">
      <alignment horizontal="center" vertical="center" wrapText="1"/>
    </xf>
    <xf numFmtId="0" fontId="19" fillId="0" borderId="1" xfId="3" applyFont="1" applyBorder="1" applyAlignment="1">
      <alignment horizontal="center" vertical="center" wrapText="1"/>
    </xf>
    <xf numFmtId="0" fontId="19" fillId="0" borderId="1" xfId="2" applyFont="1" applyBorder="1" applyAlignment="1">
      <alignment horizontal="center" vertical="center" wrapText="1"/>
    </xf>
    <xf numFmtId="0" fontId="19" fillId="0" borderId="1" xfId="2" applyFont="1" applyBorder="1" applyAlignment="1">
      <alignment vertical="center" wrapText="1"/>
    </xf>
    <xf numFmtId="0" fontId="22" fillId="0" borderId="1" xfId="2" applyFont="1" applyBorder="1" applyAlignment="1">
      <alignment horizontal="center" vertical="center" wrapText="1"/>
    </xf>
    <xf numFmtId="4" fontId="22" fillId="0" borderId="1" xfId="2" applyNumberFormat="1" applyFont="1" applyBorder="1" applyAlignment="1">
      <alignment vertical="center" wrapText="1"/>
    </xf>
    <xf numFmtId="0" fontId="22" fillId="0" borderId="4" xfId="2" applyFont="1" applyBorder="1" applyAlignment="1">
      <alignment vertical="center" wrapText="1"/>
    </xf>
    <xf numFmtId="4" fontId="22" fillId="0" borderId="1" xfId="2" applyNumberFormat="1" applyFont="1" applyBorder="1" applyAlignment="1">
      <alignment horizontal="center" vertical="center" wrapText="1"/>
    </xf>
    <xf numFmtId="0" fontId="25" fillId="0" borderId="4" xfId="2" applyFont="1" applyBorder="1" applyAlignment="1">
      <alignment vertical="center" wrapText="1"/>
    </xf>
    <xf numFmtId="4" fontId="22" fillId="0" borderId="4" xfId="2" applyNumberFormat="1" applyFont="1" applyBorder="1" applyAlignment="1">
      <alignment vertical="center" wrapText="1"/>
    </xf>
    <xf numFmtId="3" fontId="22" fillId="0" borderId="1" xfId="2" applyNumberFormat="1" applyFont="1" applyBorder="1" applyAlignment="1">
      <alignment horizontal="center" vertical="center" wrapText="1"/>
    </xf>
    <xf numFmtId="49" fontId="22" fillId="0" borderId="1" xfId="2" applyNumberFormat="1" applyFont="1" applyBorder="1" applyAlignment="1">
      <alignment horizontal="center" vertical="center" wrapText="1"/>
    </xf>
    <xf numFmtId="0" fontId="22" fillId="0" borderId="5" xfId="2" applyFont="1" applyBorder="1" applyAlignment="1">
      <alignment horizontal="center" vertical="center" wrapText="1"/>
    </xf>
    <xf numFmtId="0" fontId="23" fillId="0" borderId="1" xfId="2" applyFont="1" applyBorder="1" applyAlignment="1">
      <alignment vertical="center" wrapText="1"/>
    </xf>
    <xf numFmtId="1" fontId="22" fillId="0" borderId="1" xfId="2" applyNumberFormat="1" applyFont="1" applyBorder="1" applyAlignment="1">
      <alignment horizontal="center" vertical="center" wrapText="1"/>
    </xf>
    <xf numFmtId="0" fontId="26" fillId="0" borderId="1" xfId="2" applyFont="1" applyBorder="1" applyAlignment="1">
      <alignment vertical="top" wrapText="1"/>
    </xf>
    <xf numFmtId="3" fontId="17" fillId="0" borderId="1" xfId="2" applyNumberFormat="1" applyFont="1" applyBorder="1" applyAlignment="1">
      <alignment vertical="top" wrapText="1"/>
    </xf>
    <xf numFmtId="0" fontId="22" fillId="3" borderId="1" xfId="2" applyFont="1" applyFill="1" applyBorder="1" applyAlignment="1">
      <alignment horizontal="justify" vertical="center" wrapText="1"/>
    </xf>
    <xf numFmtId="0" fontId="22" fillId="3" borderId="1" xfId="0" applyFont="1" applyFill="1" applyBorder="1" applyAlignment="1">
      <alignment horizontal="justify" vertical="center" wrapText="1"/>
    </xf>
    <xf numFmtId="0" fontId="19" fillId="3" borderId="4" xfId="2" applyFont="1" applyFill="1" applyBorder="1" applyAlignment="1">
      <alignment vertical="center" wrapText="1"/>
    </xf>
    <xf numFmtId="0" fontId="19" fillId="3" borderId="6" xfId="2" applyFont="1" applyFill="1" applyBorder="1" applyAlignment="1">
      <alignment vertical="center" wrapText="1"/>
    </xf>
    <xf numFmtId="0" fontId="19" fillId="3" borderId="5" xfId="2" applyFont="1" applyFill="1" applyBorder="1" applyAlignment="1">
      <alignment vertical="center" wrapText="1"/>
    </xf>
    <xf numFmtId="0" fontId="27" fillId="0" borderId="0" xfId="2" applyFont="1"/>
    <xf numFmtId="0" fontId="22" fillId="4" borderId="9" xfId="2" applyFont="1" applyFill="1" applyBorder="1" applyAlignment="1">
      <alignment vertical="center" wrapText="1"/>
    </xf>
    <xf numFmtId="0" fontId="22" fillId="4" borderId="13" xfId="2" applyFont="1" applyFill="1" applyBorder="1" applyAlignment="1">
      <alignment vertical="center" wrapText="1"/>
    </xf>
    <xf numFmtId="0" fontId="22" fillId="4" borderId="10" xfId="2" applyFont="1" applyFill="1" applyBorder="1" applyAlignment="1">
      <alignment vertical="center" wrapText="1"/>
    </xf>
    <xf numFmtId="0" fontId="22" fillId="4" borderId="15" xfId="2" applyFont="1" applyFill="1" applyBorder="1" applyAlignment="1">
      <alignment vertical="center" wrapText="1"/>
    </xf>
    <xf numFmtId="0" fontId="22" fillId="4" borderId="0" xfId="2" applyFont="1" applyFill="1" applyAlignment="1">
      <alignment vertical="center" wrapText="1"/>
    </xf>
    <xf numFmtId="0" fontId="22" fillId="4" borderId="14" xfId="2" applyFont="1" applyFill="1" applyBorder="1" applyAlignment="1">
      <alignment vertical="center" wrapText="1"/>
    </xf>
    <xf numFmtId="0" fontId="22" fillId="4" borderId="11" xfId="2" applyFont="1" applyFill="1" applyBorder="1" applyAlignment="1">
      <alignment vertical="center" wrapText="1"/>
    </xf>
    <xf numFmtId="0" fontId="22" fillId="4" borderId="3" xfId="2" applyFont="1" applyFill="1" applyBorder="1" applyAlignment="1">
      <alignment vertical="center" wrapText="1"/>
    </xf>
    <xf numFmtId="0" fontId="22" fillId="4" borderId="2" xfId="2" applyFont="1" applyFill="1" applyBorder="1" applyAlignment="1">
      <alignment vertical="center" wrapText="1"/>
    </xf>
    <xf numFmtId="0" fontId="22" fillId="4" borderId="7" xfId="2" applyFont="1" applyFill="1" applyBorder="1" applyAlignment="1">
      <alignment horizontal="center" vertical="center" wrapText="1"/>
    </xf>
    <xf numFmtId="0" fontId="22" fillId="4" borderId="8" xfId="2" applyFont="1" applyFill="1" applyBorder="1" applyAlignment="1">
      <alignment horizontal="center" vertical="center" wrapText="1"/>
    </xf>
    <xf numFmtId="0" fontId="22" fillId="0" borderId="4" xfId="2" applyFont="1" applyBorder="1" applyAlignment="1">
      <alignment horizontal="center" vertical="center" wrapText="1"/>
    </xf>
    <xf numFmtId="49" fontId="22" fillId="0" borderId="6" xfId="2" applyNumberFormat="1" applyFont="1" applyBorder="1" applyAlignment="1">
      <alignment horizontal="center" vertical="center" wrapText="1"/>
    </xf>
    <xf numFmtId="0" fontId="22" fillId="0" borderId="6" xfId="2" applyFont="1" applyBorder="1" applyAlignment="1">
      <alignment horizontal="center" vertical="center" wrapText="1"/>
    </xf>
    <xf numFmtId="0" fontId="22" fillId="0" borderId="5" xfId="2" applyFont="1" applyBorder="1" applyAlignment="1">
      <alignment vertical="center" wrapText="1"/>
    </xf>
    <xf numFmtId="0" fontId="22" fillId="0" borderId="6" xfId="2" applyFont="1" applyBorder="1" applyAlignment="1">
      <alignment vertical="center" wrapText="1"/>
    </xf>
    <xf numFmtId="0" fontId="22" fillId="4" borderId="10" xfId="2" applyFont="1" applyFill="1" applyBorder="1" applyAlignment="1">
      <alignment horizontal="center" vertical="center" wrapText="1"/>
    </xf>
    <xf numFmtId="0" fontId="22" fillId="4" borderId="14" xfId="2" applyFont="1" applyFill="1" applyBorder="1" applyAlignment="1">
      <alignment horizontal="center" vertical="center" wrapText="1"/>
    </xf>
    <xf numFmtId="0" fontId="22" fillId="0" borderId="7" xfId="2" applyFont="1" applyBorder="1" applyAlignment="1">
      <alignment vertical="center" wrapText="1"/>
    </xf>
    <xf numFmtId="0" fontId="22" fillId="4" borderId="7" xfId="2" applyFont="1" applyFill="1" applyBorder="1" applyAlignment="1">
      <alignment vertical="center" wrapText="1"/>
    </xf>
    <xf numFmtId="0" fontId="22" fillId="0" borderId="13" xfId="2" applyFont="1" applyBorder="1" applyAlignment="1">
      <alignment vertical="center" wrapText="1"/>
    </xf>
    <xf numFmtId="0" fontId="22" fillId="4" borderId="13" xfId="2" applyFont="1" applyFill="1" applyBorder="1" applyAlignment="1">
      <alignment horizontal="center" vertical="center" wrapText="1"/>
    </xf>
    <xf numFmtId="0" fontId="22" fillId="0" borderId="3" xfId="2" applyFont="1" applyBorder="1" applyAlignment="1">
      <alignment vertical="center" wrapText="1"/>
    </xf>
    <xf numFmtId="0" fontId="22" fillId="4" borderId="3" xfId="2" applyFont="1" applyFill="1" applyBorder="1" applyAlignment="1">
      <alignment horizontal="center" vertical="center" wrapText="1"/>
    </xf>
    <xf numFmtId="0" fontId="22" fillId="4" borderId="12" xfId="2" applyFont="1" applyFill="1" applyBorder="1" applyAlignment="1">
      <alignment horizontal="center" vertical="center" wrapText="1"/>
    </xf>
    <xf numFmtId="0" fontId="22" fillId="3" borderId="4" xfId="2" applyFont="1" applyFill="1" applyBorder="1" applyAlignment="1">
      <alignment horizontal="center" vertical="center" wrapText="1"/>
    </xf>
    <xf numFmtId="0" fontId="19" fillId="0" borderId="4" xfId="2" applyFont="1" applyBorder="1" applyAlignment="1">
      <alignment vertical="center" wrapText="1"/>
    </xf>
    <xf numFmtId="0" fontId="19" fillId="0" borderId="6" xfId="2" applyFont="1" applyBorder="1" applyAlignment="1">
      <alignment vertical="center" wrapText="1"/>
    </xf>
    <xf numFmtId="0" fontId="22" fillId="4" borderId="0" xfId="2" applyFont="1" applyFill="1" applyAlignment="1">
      <alignment horizontal="center" vertical="center" wrapText="1"/>
    </xf>
    <xf numFmtId="0" fontId="22" fillId="3" borderId="14" xfId="2" applyFont="1" applyFill="1" applyBorder="1" applyAlignment="1">
      <alignment horizontal="center" vertical="center" wrapText="1"/>
    </xf>
    <xf numFmtId="0" fontId="22" fillId="3" borderId="5" xfId="2" applyFont="1" applyFill="1" applyBorder="1" applyAlignment="1">
      <alignment horizontal="center" vertical="center" wrapText="1"/>
    </xf>
    <xf numFmtId="0" fontId="22" fillId="3" borderId="6" xfId="2" applyFont="1" applyFill="1" applyBorder="1" applyAlignment="1">
      <alignment horizontal="center" vertical="center" wrapText="1"/>
    </xf>
    <xf numFmtId="0" fontId="19" fillId="0" borderId="5" xfId="2" applyFont="1" applyBorder="1" applyAlignment="1">
      <alignment vertical="center" wrapText="1"/>
    </xf>
    <xf numFmtId="0" fontId="23" fillId="4" borderId="13" xfId="2" applyFont="1" applyFill="1" applyBorder="1" applyAlignment="1">
      <alignment vertical="center" wrapText="1"/>
    </xf>
    <xf numFmtId="0" fontId="23" fillId="4" borderId="0" xfId="2" applyFont="1" applyFill="1" applyAlignment="1">
      <alignment vertical="center" wrapText="1"/>
    </xf>
    <xf numFmtId="4" fontId="22" fillId="3" borderId="4" xfId="2" applyNumberFormat="1" applyFont="1" applyFill="1" applyBorder="1" applyAlignment="1">
      <alignment vertical="center" wrapText="1"/>
    </xf>
    <xf numFmtId="0" fontId="2" fillId="3" borderId="0" xfId="2" applyFill="1"/>
    <xf numFmtId="0" fontId="22" fillId="4" borderId="12" xfId="2" applyFont="1" applyFill="1" applyBorder="1" applyAlignment="1">
      <alignment vertical="center" wrapText="1"/>
    </xf>
    <xf numFmtId="0" fontId="32" fillId="3" borderId="1" xfId="2" applyFont="1" applyFill="1" applyBorder="1"/>
    <xf numFmtId="4" fontId="32" fillId="3" borderId="1" xfId="2" applyNumberFormat="1" applyFont="1" applyFill="1" applyBorder="1"/>
    <xf numFmtId="0" fontId="22" fillId="4" borderId="1" xfId="2" applyFont="1" applyFill="1" applyBorder="1" applyAlignment="1">
      <alignment horizontal="justify" vertical="center" wrapText="1"/>
    </xf>
    <xf numFmtId="0" fontId="22" fillId="4" borderId="1" xfId="0" applyFont="1" applyFill="1" applyBorder="1" applyAlignment="1">
      <alignment horizontal="justify" vertical="center" wrapText="1"/>
    </xf>
    <xf numFmtId="49" fontId="22" fillId="3" borderId="6" xfId="2" applyNumberFormat="1" applyFont="1" applyFill="1" applyBorder="1" applyAlignment="1">
      <alignment horizontal="center" vertical="center" wrapText="1"/>
    </xf>
    <xf numFmtId="3" fontId="22" fillId="0" borderId="4" xfId="2" applyNumberFormat="1" applyFont="1" applyBorder="1" applyAlignment="1">
      <alignment horizontal="center" vertical="center" wrapText="1"/>
    </xf>
    <xf numFmtId="49" fontId="5" fillId="0" borderId="12" xfId="0" applyNumberFormat="1" applyFont="1" applyBorder="1" applyAlignment="1">
      <alignment horizontal="center"/>
    </xf>
    <xf numFmtId="166" fontId="5" fillId="0" borderId="10" xfId="0" applyNumberFormat="1" applyFont="1" applyBorder="1" applyAlignment="1">
      <alignment horizontal="center" vertical="center"/>
    </xf>
    <xf numFmtId="167" fontId="0" fillId="0" borderId="0" xfId="0" applyNumberFormat="1"/>
    <xf numFmtId="166" fontId="12" fillId="0" borderId="4" xfId="0" applyNumberFormat="1" applyFont="1" applyBorder="1" applyAlignment="1">
      <alignment horizontal="center" vertical="center" wrapText="1"/>
    </xf>
    <xf numFmtId="49" fontId="12" fillId="0" borderId="6" xfId="0" applyNumberFormat="1" applyFont="1" applyBorder="1" applyAlignment="1">
      <alignment horizontal="center" vertical="center" wrapText="1"/>
    </xf>
    <xf numFmtId="1" fontId="12" fillId="0" borderId="5" xfId="0" applyNumberFormat="1" applyFont="1" applyBorder="1" applyAlignment="1">
      <alignment horizontal="center" vertical="center" wrapText="1"/>
    </xf>
    <xf numFmtId="166" fontId="5" fillId="0" borderId="4" xfId="0" applyNumberFormat="1" applyFont="1" applyBorder="1" applyAlignment="1">
      <alignment horizontal="center" vertical="center" wrapText="1"/>
    </xf>
    <xf numFmtId="166" fontId="5" fillId="0" borderId="4" xfId="0" applyNumberFormat="1" applyFont="1" applyBorder="1" applyAlignment="1">
      <alignment horizontal="center" vertical="top" wrapText="1"/>
    </xf>
    <xf numFmtId="1" fontId="5" fillId="0" borderId="5" xfId="0" applyNumberFormat="1" applyFont="1" applyBorder="1" applyAlignment="1">
      <alignment horizontal="center" vertical="top" wrapText="1"/>
    </xf>
    <xf numFmtId="1" fontId="5" fillId="0" borderId="4" xfId="0" applyNumberFormat="1" applyFont="1" applyBorder="1" applyAlignment="1">
      <alignment horizontal="center" vertical="top" wrapText="1"/>
    </xf>
    <xf numFmtId="3" fontId="5" fillId="0" borderId="5" xfId="0" applyNumberFormat="1" applyFont="1" applyBorder="1" applyAlignment="1">
      <alignment horizontal="center" vertical="center" wrapText="1"/>
    </xf>
    <xf numFmtId="43" fontId="5" fillId="0" borderId="1" xfId="1" applyFont="1" applyBorder="1"/>
    <xf numFmtId="0" fontId="12" fillId="0" borderId="6" xfId="0" applyFont="1" applyBorder="1" applyAlignment="1">
      <alignment horizontal="center" vertical="top" wrapText="1"/>
    </xf>
    <xf numFmtId="0" fontId="35" fillId="0" borderId="0" xfId="0" applyFont="1"/>
    <xf numFmtId="0" fontId="36" fillId="0" borderId="0" xfId="0" applyFont="1"/>
    <xf numFmtId="0" fontId="0" fillId="3" borderId="0" xfId="0" applyFill="1"/>
    <xf numFmtId="49" fontId="5" fillId="3" borderId="6" xfId="0" applyNumberFormat="1" applyFont="1" applyFill="1" applyBorder="1" applyAlignment="1">
      <alignment horizontal="center" vertical="top" wrapText="1"/>
    </xf>
    <xf numFmtId="3" fontId="5" fillId="3" borderId="4" xfId="0" applyNumberFormat="1" applyFont="1" applyFill="1" applyBorder="1" applyAlignment="1">
      <alignment horizontal="center" vertical="center" wrapText="1"/>
    </xf>
    <xf numFmtId="0" fontId="5" fillId="0" borderId="1" xfId="0" applyFont="1" applyBorder="1" applyAlignment="1">
      <alignment horizontal="center" vertical="top"/>
    </xf>
    <xf numFmtId="49" fontId="12" fillId="3" borderId="6" xfId="0" applyNumberFormat="1" applyFont="1" applyFill="1" applyBorder="1" applyAlignment="1">
      <alignment horizontal="center" vertical="top" wrapText="1"/>
    </xf>
    <xf numFmtId="0" fontId="0" fillId="3" borderId="0" xfId="0" applyFill="1" applyAlignment="1">
      <alignment horizontal="center"/>
    </xf>
    <xf numFmtId="164" fontId="12" fillId="3" borderId="4" xfId="0" applyNumberFormat="1" applyFont="1" applyFill="1" applyBorder="1" applyAlignment="1">
      <alignment horizontal="center" vertical="center" wrapText="1"/>
    </xf>
    <xf numFmtId="3" fontId="12" fillId="3" borderId="4" xfId="0" applyNumberFormat="1" applyFont="1" applyFill="1" applyBorder="1" applyAlignment="1">
      <alignment horizontal="center" vertical="center" wrapText="1"/>
    </xf>
    <xf numFmtId="4" fontId="12" fillId="3" borderId="4" xfId="0" applyNumberFormat="1" applyFont="1" applyFill="1" applyBorder="1" applyAlignment="1">
      <alignment horizontal="center" vertical="center" wrapText="1"/>
    </xf>
    <xf numFmtId="1" fontId="5" fillId="3" borderId="4" xfId="0" applyNumberFormat="1" applyFont="1" applyFill="1" applyBorder="1" applyAlignment="1">
      <alignment horizontal="center" vertical="center" wrapText="1"/>
    </xf>
    <xf numFmtId="4" fontId="5" fillId="3" borderId="4" xfId="0" applyNumberFormat="1" applyFont="1" applyFill="1" applyBorder="1" applyAlignment="1">
      <alignment horizontal="center" vertical="center" wrapText="1"/>
    </xf>
    <xf numFmtId="2" fontId="5" fillId="3" borderId="4" xfId="0" applyNumberFormat="1" applyFont="1" applyFill="1" applyBorder="1" applyAlignment="1">
      <alignment horizontal="center" vertical="center" wrapText="1"/>
    </xf>
    <xf numFmtId="166" fontId="5" fillId="3" borderId="4" xfId="0" applyNumberFormat="1" applyFont="1" applyFill="1" applyBorder="1" applyAlignment="1">
      <alignment horizontal="center" vertical="center" wrapText="1"/>
    </xf>
    <xf numFmtId="0" fontId="15" fillId="3" borderId="0" xfId="0" applyFont="1" applyFill="1"/>
    <xf numFmtId="0" fontId="0" fillId="3" borderId="16" xfId="0" applyFill="1" applyBorder="1"/>
    <xf numFmtId="0" fontId="6" fillId="0" borderId="0" xfId="0" applyFont="1" applyAlignment="1">
      <alignment horizontal="left"/>
    </xf>
    <xf numFmtId="0" fontId="15" fillId="0" borderId="3" xfId="0" applyFont="1" applyBorder="1"/>
    <xf numFmtId="0" fontId="0" fillId="0" borderId="3" xfId="0" applyBorder="1"/>
    <xf numFmtId="0" fontId="6" fillId="0" borderId="13" xfId="0" applyFont="1" applyBorder="1" applyAlignment="1">
      <alignment horizontal="left"/>
    </xf>
    <xf numFmtId="0" fontId="6" fillId="0" borderId="13" xfId="0" applyFont="1" applyBorder="1" applyAlignment="1">
      <alignment horizontal="right"/>
    </xf>
    <xf numFmtId="43" fontId="4" fillId="0" borderId="13" xfId="0" applyNumberFormat="1" applyFont="1" applyBorder="1"/>
    <xf numFmtId="0" fontId="0" fillId="0" borderId="13" xfId="0" applyBorder="1" applyAlignment="1">
      <alignment horizontal="center"/>
    </xf>
    <xf numFmtId="43" fontId="5" fillId="0" borderId="13" xfId="0" applyNumberFormat="1" applyFont="1" applyBorder="1"/>
    <xf numFmtId="2" fontId="5" fillId="0" borderId="0" xfId="0" applyNumberFormat="1" applyFont="1" applyAlignment="1">
      <alignment horizontal="center" vertical="top"/>
    </xf>
    <xf numFmtId="43" fontId="12" fillId="0" borderId="0" xfId="0" applyNumberFormat="1" applyFont="1"/>
    <xf numFmtId="2" fontId="12" fillId="0" borderId="0" xfId="0" applyNumberFormat="1" applyFont="1"/>
    <xf numFmtId="0" fontId="12" fillId="0" borderId="0" xfId="0" applyFont="1"/>
    <xf numFmtId="43" fontId="5" fillId="0" borderId="0" xfId="0" applyNumberFormat="1" applyFont="1"/>
    <xf numFmtId="2" fontId="5" fillId="0" borderId="0" xfId="0" applyNumberFormat="1" applyFont="1"/>
    <xf numFmtId="43" fontId="13" fillId="0" borderId="0" xfId="0" applyNumberFormat="1" applyFont="1"/>
    <xf numFmtId="0" fontId="0" fillId="0" borderId="0" xfId="0" applyAlignment="1">
      <alignment horizontal="center"/>
    </xf>
    <xf numFmtId="0" fontId="5" fillId="0" borderId="0" xfId="0" applyFont="1" applyAlignment="1">
      <alignment horizontal="left"/>
    </xf>
    <xf numFmtId="168" fontId="5" fillId="0" borderId="0" xfId="1" applyNumberFormat="1" applyFont="1" applyAlignment="1">
      <alignment vertical="center"/>
    </xf>
    <xf numFmtId="0" fontId="5" fillId="0" borderId="1" xfId="0" applyFont="1" applyBorder="1" applyAlignment="1">
      <alignment horizontal="left" vertical="top" wrapText="1"/>
    </xf>
    <xf numFmtId="0" fontId="5" fillId="0" borderId="1" xfId="0" applyFont="1" applyBorder="1" applyAlignment="1">
      <alignment horizontal="center" vertical="center" wrapText="1"/>
    </xf>
    <xf numFmtId="43" fontId="5" fillId="0" borderId="1" xfId="1" applyFont="1" applyFill="1" applyBorder="1"/>
    <xf numFmtId="0" fontId="12" fillId="0" borderId="1" xfId="0" applyFont="1" applyBorder="1" applyAlignment="1">
      <alignment horizontal="left" vertical="top" wrapText="1"/>
    </xf>
    <xf numFmtId="0" fontId="38" fillId="0" borderId="1" xfId="0" applyFont="1" applyBorder="1" applyAlignment="1">
      <alignment vertical="top" wrapText="1"/>
    </xf>
    <xf numFmtId="0" fontId="1" fillId="0" borderId="1" xfId="0" applyFont="1" applyBorder="1"/>
    <xf numFmtId="0" fontId="7" fillId="0" borderId="5" xfId="0" applyFont="1" applyBorder="1" applyAlignment="1">
      <alignment horizontal="center" vertical="center"/>
    </xf>
    <xf numFmtId="4" fontId="5" fillId="3" borderId="1" xfId="0" applyNumberFormat="1" applyFont="1" applyFill="1" applyBorder="1" applyAlignment="1">
      <alignment horizontal="center" vertical="top"/>
    </xf>
    <xf numFmtId="0" fontId="5" fillId="3" borderId="1" xfId="0" applyFont="1" applyFill="1" applyBorder="1" applyAlignment="1">
      <alignment horizontal="left" vertical="top" wrapText="1"/>
    </xf>
    <xf numFmtId="164" fontId="5" fillId="3" borderId="4" xfId="0" applyNumberFormat="1" applyFont="1" applyFill="1" applyBorder="1" applyAlignment="1">
      <alignment horizontal="center" vertical="center" wrapText="1"/>
    </xf>
    <xf numFmtId="0" fontId="5" fillId="0" borderId="4" xfId="0" applyFont="1" applyBorder="1" applyAlignment="1">
      <alignment horizontal="center" vertical="top" wrapText="1"/>
    </xf>
    <xf numFmtId="0" fontId="5" fillId="0" borderId="5" xfId="0" applyFont="1" applyBorder="1" applyAlignment="1">
      <alignment horizontal="center" vertical="top" wrapText="1"/>
    </xf>
    <xf numFmtId="0" fontId="5" fillId="0" borderId="6" xfId="0" applyFont="1" applyBorder="1" applyAlignment="1">
      <alignment horizontal="center" vertical="top" wrapText="1"/>
    </xf>
    <xf numFmtId="4" fontId="5" fillId="0" borderId="4" xfId="0" applyNumberFormat="1" applyFont="1" applyBorder="1" applyAlignment="1">
      <alignment horizontal="center" vertical="top" wrapText="1"/>
    </xf>
    <xf numFmtId="0" fontId="5" fillId="0" borderId="1" xfId="0" applyFont="1" applyBorder="1" applyAlignment="1">
      <alignment vertical="top"/>
    </xf>
    <xf numFmtId="2" fontId="5" fillId="0" borderId="1" xfId="0" applyNumberFormat="1" applyFont="1" applyBorder="1" applyAlignment="1">
      <alignment horizontal="center" vertical="top"/>
    </xf>
    <xf numFmtId="49" fontId="5" fillId="0" borderId="12" xfId="0" applyNumberFormat="1" applyFont="1" applyBorder="1" applyAlignment="1">
      <alignment horizontal="center" vertical="top" wrapText="1"/>
    </xf>
    <xf numFmtId="1" fontId="12" fillId="0" borderId="4" xfId="0" applyNumberFormat="1" applyFont="1" applyBorder="1" applyAlignment="1">
      <alignment horizontal="center" vertical="center" wrapText="1"/>
    </xf>
    <xf numFmtId="0" fontId="12" fillId="0" borderId="4" xfId="0" applyFont="1" applyBorder="1" applyAlignment="1">
      <alignment horizontal="center" vertical="center" wrapText="1"/>
    </xf>
    <xf numFmtId="0" fontId="12" fillId="0" borderId="4" xfId="0" applyFont="1" applyBorder="1" applyAlignment="1">
      <alignment horizontal="center" vertical="top" wrapText="1"/>
    </xf>
    <xf numFmtId="2" fontId="5" fillId="0" borderId="4" xfId="0" applyNumberFormat="1" applyFont="1" applyBorder="1" applyAlignment="1">
      <alignment horizontal="center" vertical="top" wrapText="1"/>
    </xf>
    <xf numFmtId="2" fontId="5" fillId="0" borderId="5" xfId="0" applyNumberFormat="1" applyFont="1" applyBorder="1" applyAlignment="1">
      <alignment horizontal="center" vertical="top" wrapText="1"/>
    </xf>
    <xf numFmtId="0" fontId="18" fillId="0" borderId="6" xfId="0" applyFont="1" applyBorder="1" applyAlignment="1">
      <alignment horizontal="center" vertical="top" wrapText="1"/>
    </xf>
    <xf numFmtId="0" fontId="5" fillId="0" borderId="4" xfId="0" applyFont="1" applyBorder="1" applyAlignment="1">
      <alignment horizontal="center" wrapText="1"/>
    </xf>
    <xf numFmtId="1" fontId="5" fillId="0" borderId="4" xfId="0" applyNumberFormat="1" applyFont="1" applyBorder="1" applyAlignment="1">
      <alignment horizontal="center" wrapText="1"/>
    </xf>
    <xf numFmtId="0" fontId="5" fillId="0" borderId="5" xfId="0" applyFont="1" applyBorder="1" applyAlignment="1">
      <alignment horizontal="center" wrapText="1"/>
    </xf>
    <xf numFmtId="3" fontId="5" fillId="0" borderId="5" xfId="0" applyNumberFormat="1" applyFont="1" applyBorder="1" applyAlignment="1">
      <alignment horizontal="center" wrapText="1"/>
    </xf>
    <xf numFmtId="3" fontId="5" fillId="0" borderId="4" xfId="0" applyNumberFormat="1" applyFont="1" applyBorder="1" applyAlignment="1">
      <alignment horizontal="center" wrapText="1"/>
    </xf>
    <xf numFmtId="3" fontId="5" fillId="0" borderId="4" xfId="0" applyNumberFormat="1" applyFont="1" applyBorder="1" applyAlignment="1">
      <alignment horizontal="center" vertical="top" wrapText="1"/>
    </xf>
    <xf numFmtId="0" fontId="4" fillId="0" borderId="4" xfId="0" applyFont="1" applyBorder="1" applyAlignment="1">
      <alignment horizontal="center" wrapText="1"/>
    </xf>
    <xf numFmtId="164" fontId="5" fillId="0" borderId="4" xfId="0" applyNumberFormat="1" applyFont="1" applyBorder="1" applyAlignment="1">
      <alignment horizontal="center" wrapText="1"/>
    </xf>
    <xf numFmtId="166" fontId="5" fillId="0" borderId="4" xfId="0" applyNumberFormat="1" applyFont="1" applyBorder="1" applyAlignment="1">
      <alignment horizontal="center" wrapText="1"/>
    </xf>
    <xf numFmtId="3" fontId="12" fillId="0" borderId="4" xfId="0" applyNumberFormat="1" applyFont="1" applyBorder="1" applyAlignment="1">
      <alignment horizontal="center" wrapText="1"/>
    </xf>
    <xf numFmtId="164" fontId="5" fillId="0" borderId="4" xfId="0" applyNumberFormat="1" applyFont="1" applyBorder="1" applyAlignment="1">
      <alignment horizontal="center" vertical="top" wrapText="1"/>
    </xf>
    <xf numFmtId="0" fontId="12" fillId="0" borderId="4" xfId="0" applyFont="1" applyBorder="1" applyAlignment="1">
      <alignment horizontal="center" wrapText="1"/>
    </xf>
    <xf numFmtId="49" fontId="12" fillId="0" borderId="5" xfId="0" applyNumberFormat="1" applyFont="1" applyBorder="1" applyAlignment="1">
      <alignment horizontal="center" vertical="top" wrapText="1"/>
    </xf>
    <xf numFmtId="4" fontId="5" fillId="0" borderId="10" xfId="0" applyNumberFormat="1" applyFont="1" applyBorder="1" applyAlignment="1">
      <alignment horizontal="center" vertical="top" wrapText="1"/>
    </xf>
    <xf numFmtId="3" fontId="5" fillId="0" borderId="10" xfId="0" applyNumberFormat="1" applyFont="1" applyBorder="1" applyAlignment="1">
      <alignment horizontal="center" wrapText="1"/>
    </xf>
    <xf numFmtId="4" fontId="12" fillId="0" borderId="1" xfId="0" applyNumberFormat="1" applyFont="1" applyBorder="1" applyAlignment="1">
      <alignment horizontal="center" vertical="top"/>
    </xf>
    <xf numFmtId="43" fontId="5" fillId="0" borderId="1" xfId="1" applyFont="1" applyFill="1" applyBorder="1" applyAlignment="1">
      <alignment horizontal="center" vertical="top"/>
    </xf>
    <xf numFmtId="43" fontId="5" fillId="0" borderId="17" xfId="0" applyNumberFormat="1" applyFont="1" applyBorder="1"/>
    <xf numFmtId="2" fontId="5" fillId="0" borderId="17" xfId="0" applyNumberFormat="1" applyFont="1" applyBorder="1"/>
    <xf numFmtId="43" fontId="13" fillId="0" borderId="17" xfId="0" applyNumberFormat="1" applyFont="1" applyBorder="1"/>
    <xf numFmtId="165" fontId="12" fillId="0" borderId="4" xfId="0" applyNumberFormat="1" applyFont="1" applyBorder="1" applyAlignment="1">
      <alignment horizontal="center" vertical="center" wrapText="1"/>
    </xf>
    <xf numFmtId="2" fontId="5" fillId="0" borderId="6" xfId="0" applyNumberFormat="1" applyFont="1" applyBorder="1" applyAlignment="1">
      <alignment horizontal="center" vertical="top" wrapText="1"/>
    </xf>
    <xf numFmtId="1" fontId="5" fillId="0" borderId="4" xfId="0" applyNumberFormat="1" applyFont="1" applyBorder="1" applyAlignment="1">
      <alignment horizontal="center" vertical="center" wrapText="1"/>
    </xf>
    <xf numFmtId="2" fontId="5" fillId="0" borderId="4" xfId="0" applyNumberFormat="1" applyFont="1" applyBorder="1" applyAlignment="1">
      <alignment horizontal="center" vertical="center" wrapText="1"/>
    </xf>
    <xf numFmtId="43" fontId="4" fillId="0" borderId="1" xfId="0" applyNumberFormat="1" applyFont="1" applyBorder="1"/>
    <xf numFmtId="4" fontId="12" fillId="0" borderId="4" xfId="0" applyNumberFormat="1" applyFont="1" applyBorder="1" applyAlignment="1">
      <alignment horizontal="center" vertical="center" wrapText="1"/>
    </xf>
    <xf numFmtId="43" fontId="4" fillId="0" borderId="4" xfId="0" applyNumberFormat="1" applyFont="1" applyBorder="1"/>
    <xf numFmtId="4" fontId="26" fillId="0" borderId="4" xfId="0" applyNumberFormat="1" applyFont="1" applyBorder="1" applyAlignment="1">
      <alignment horizontal="center" vertical="center" wrapText="1"/>
    </xf>
    <xf numFmtId="2" fontId="12" fillId="0" borderId="6" xfId="0" applyNumberFormat="1" applyFont="1" applyBorder="1" applyAlignment="1">
      <alignment horizontal="center" vertical="top" wrapText="1"/>
    </xf>
    <xf numFmtId="4" fontId="4" fillId="0" borderId="4" xfId="0" applyNumberFormat="1" applyFont="1" applyBorder="1" applyAlignment="1">
      <alignment horizontal="center" vertical="center" wrapText="1"/>
    </xf>
    <xf numFmtId="3" fontId="18" fillId="0" borderId="4" xfId="0" applyNumberFormat="1" applyFont="1" applyBorder="1" applyAlignment="1">
      <alignment horizontal="center" vertical="center" wrapText="1"/>
    </xf>
    <xf numFmtId="49" fontId="18" fillId="0" borderId="6" xfId="0" applyNumberFormat="1" applyFont="1" applyBorder="1" applyAlignment="1">
      <alignment horizontal="center" vertical="top" wrapText="1"/>
    </xf>
    <xf numFmtId="4" fontId="18" fillId="0" borderId="4" xfId="0" applyNumberFormat="1" applyFont="1" applyBorder="1" applyAlignment="1">
      <alignment horizontal="center" vertical="center" wrapText="1"/>
    </xf>
    <xf numFmtId="2" fontId="18" fillId="0" borderId="4" xfId="0" applyNumberFormat="1" applyFont="1" applyBorder="1" applyAlignment="1">
      <alignment horizontal="center" vertical="center" wrapText="1"/>
    </xf>
    <xf numFmtId="1" fontId="18" fillId="0" borderId="4" xfId="0" applyNumberFormat="1" applyFont="1" applyBorder="1" applyAlignment="1">
      <alignment horizontal="center" vertical="center" wrapText="1"/>
    </xf>
    <xf numFmtId="164" fontId="18" fillId="0" borderId="4" xfId="0" applyNumberFormat="1" applyFont="1" applyBorder="1" applyAlignment="1">
      <alignment horizontal="center" vertical="center" wrapText="1"/>
    </xf>
    <xf numFmtId="0" fontId="5" fillId="0" borderId="0" xfId="0" applyFont="1" applyAlignment="1">
      <alignment horizontal="center" vertical="top" wrapText="1"/>
    </xf>
    <xf numFmtId="1" fontId="5" fillId="0" borderId="0" xfId="0" applyNumberFormat="1" applyFont="1" applyAlignment="1">
      <alignment horizontal="center" vertical="top"/>
    </xf>
    <xf numFmtId="0" fontId="18" fillId="0" borderId="4" xfId="0" applyFont="1" applyBorder="1" applyAlignment="1">
      <alignment horizontal="center" vertical="center" wrapText="1"/>
    </xf>
    <xf numFmtId="2" fontId="12" fillId="0" borderId="4" xfId="0" applyNumberFormat="1" applyFont="1" applyBorder="1" applyAlignment="1">
      <alignment horizontal="center" vertical="center" wrapText="1"/>
    </xf>
    <xf numFmtId="43" fontId="39" fillId="0" borderId="4" xfId="0" applyNumberFormat="1" applyFont="1" applyBorder="1"/>
    <xf numFmtId="43" fontId="5" fillId="0" borderId="4" xfId="0" applyNumberFormat="1" applyFont="1" applyBorder="1"/>
    <xf numFmtId="3" fontId="12" fillId="0" borderId="5" xfId="0" applyNumberFormat="1" applyFont="1" applyBorder="1" applyAlignment="1">
      <alignment horizontal="center" vertical="center" wrapText="1"/>
    </xf>
    <xf numFmtId="43" fontId="12" fillId="0" borderId="1" xfId="0" applyNumberFormat="1" applyFont="1" applyBorder="1"/>
    <xf numFmtId="2" fontId="12" fillId="0" borderId="1" xfId="0" applyNumberFormat="1" applyFont="1" applyBorder="1"/>
    <xf numFmtId="0" fontId="5" fillId="0" borderId="4" xfId="0" applyFont="1" applyBorder="1" applyAlignment="1">
      <alignment horizontal="left" vertical="top"/>
    </xf>
    <xf numFmtId="0" fontId="5" fillId="0" borderId="5" xfId="0" applyFont="1" applyBorder="1" applyAlignment="1">
      <alignment horizontal="left" vertical="top"/>
    </xf>
    <xf numFmtId="0" fontId="5" fillId="0" borderId="4" xfId="0" applyFont="1" applyBorder="1" applyAlignment="1">
      <alignment horizontal="left" vertical="top" wrapText="1"/>
    </xf>
    <xf numFmtId="0" fontId="5" fillId="0" borderId="5" xfId="0" applyFont="1" applyBorder="1" applyAlignment="1">
      <alignment horizontal="left" vertical="top" wrapText="1"/>
    </xf>
    <xf numFmtId="0" fontId="6" fillId="0" borderId="0" xfId="0" applyFont="1" applyAlignment="1">
      <alignment horizontal="center" vertical="center"/>
    </xf>
    <xf numFmtId="0" fontId="6" fillId="0" borderId="3" xfId="0" applyFont="1" applyBorder="1" applyAlignment="1">
      <alignment horizontal="left"/>
    </xf>
    <xf numFmtId="0" fontId="6"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5" fillId="0" borderId="6" xfId="0" applyFont="1" applyBorder="1" applyAlignment="1">
      <alignment horizontal="left" vertical="top"/>
    </xf>
    <xf numFmtId="0" fontId="5" fillId="0" borderId="6" xfId="0" applyFont="1" applyBorder="1" applyAlignment="1">
      <alignment horizontal="left" vertical="top" wrapText="1"/>
    </xf>
    <xf numFmtId="0" fontId="7" fillId="0" borderId="4" xfId="0" applyFont="1" applyBorder="1" applyAlignment="1">
      <alignment horizontal="center" vertical="center"/>
    </xf>
    <xf numFmtId="0" fontId="7" fillId="0" borderId="6" xfId="0" applyFont="1" applyBorder="1" applyAlignment="1">
      <alignment horizontal="center" vertical="center"/>
    </xf>
    <xf numFmtId="0" fontId="7" fillId="0" borderId="10" xfId="0" applyFont="1" applyBorder="1" applyAlignment="1">
      <alignment horizontal="center" vertical="center"/>
    </xf>
    <xf numFmtId="0" fontId="7" fillId="0" borderId="12" xfId="0" applyFont="1" applyBorder="1" applyAlignment="1">
      <alignment horizontal="center" vertical="center"/>
    </xf>
    <xf numFmtId="0" fontId="5" fillId="0" borderId="9" xfId="0" applyFont="1" applyBorder="1" applyAlignment="1">
      <alignment vertical="top" wrapText="1"/>
    </xf>
    <xf numFmtId="0" fontId="5" fillId="0" borderId="11" xfId="0" applyFont="1" applyBorder="1" applyAlignment="1">
      <alignment vertical="top" wrapText="1"/>
    </xf>
    <xf numFmtId="0" fontId="5" fillId="0" borderId="4" xfId="0" applyFont="1" applyBorder="1" applyAlignment="1">
      <alignment vertical="top"/>
    </xf>
    <xf numFmtId="0" fontId="5" fillId="0" borderId="6" xfId="0" applyFont="1" applyBorder="1" applyAlignment="1">
      <alignment vertical="top"/>
    </xf>
    <xf numFmtId="0" fontId="5" fillId="0" borderId="4" xfId="0" applyFont="1" applyBorder="1" applyAlignment="1">
      <alignment vertical="top" wrapText="1"/>
    </xf>
    <xf numFmtId="0" fontId="5" fillId="0" borderId="6" xfId="0" applyFont="1" applyBorder="1" applyAlignment="1">
      <alignment vertical="top" wrapText="1"/>
    </xf>
    <xf numFmtId="0" fontId="5" fillId="0" borderId="1" xfId="0" applyFont="1" applyBorder="1" applyAlignment="1">
      <alignment horizontal="left" vertical="top"/>
    </xf>
    <xf numFmtId="0" fontId="5" fillId="0" borderId="2" xfId="0" applyFont="1" applyBorder="1" applyAlignment="1">
      <alignment horizontal="left" vertical="top" wrapText="1"/>
    </xf>
    <xf numFmtId="0" fontId="7" fillId="0" borderId="1" xfId="0" applyFont="1" applyBorder="1" applyAlignment="1">
      <alignment horizontal="center" vertical="center"/>
    </xf>
    <xf numFmtId="0" fontId="5" fillId="0" borderId="9" xfId="0" applyFont="1" applyBorder="1" applyAlignment="1">
      <alignment horizontal="left" vertical="top" wrapText="1"/>
    </xf>
    <xf numFmtId="0" fontId="5" fillId="0" borderId="11" xfId="0" applyFont="1" applyBorder="1" applyAlignment="1">
      <alignment horizontal="left" vertical="top" wrapText="1"/>
    </xf>
    <xf numFmtId="0" fontId="5" fillId="0" borderId="1" xfId="0" applyFont="1" applyBorder="1" applyAlignment="1">
      <alignment horizontal="left" vertical="top" wrapText="1"/>
    </xf>
    <xf numFmtId="0" fontId="5" fillId="0" borderId="1" xfId="0" applyFont="1" applyBorder="1" applyAlignment="1">
      <alignment horizontal="right"/>
    </xf>
    <xf numFmtId="0" fontId="6" fillId="0" borderId="0" xfId="0" applyFont="1" applyAlignment="1">
      <alignment horizontal="center"/>
    </xf>
    <xf numFmtId="0" fontId="5" fillId="0" borderId="1" xfId="0" applyFont="1" applyBorder="1" applyAlignment="1">
      <alignment horizontal="left" wrapText="1"/>
    </xf>
    <xf numFmtId="0" fontId="6" fillId="0" borderId="1" xfId="0" applyFont="1" applyBorder="1" applyAlignment="1">
      <alignment horizontal="left" wrapText="1"/>
    </xf>
    <xf numFmtId="4" fontId="5" fillId="0" borderId="1" xfId="0" applyNumberFormat="1" applyFont="1" applyBorder="1" applyAlignment="1">
      <alignment horizontal="center" vertical="top"/>
    </xf>
    <xf numFmtId="0" fontId="6" fillId="2" borderId="1" xfId="0" applyFont="1" applyFill="1" applyBorder="1" applyAlignment="1">
      <alignment horizontal="center"/>
    </xf>
    <xf numFmtId="0" fontId="5" fillId="2" borderId="1" xfId="0" applyFont="1" applyFill="1" applyBorder="1" applyAlignment="1">
      <alignment horizontal="center"/>
    </xf>
    <xf numFmtId="0" fontId="6" fillId="2" borderId="4"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5" fillId="0" borderId="4" xfId="0" applyFont="1" applyBorder="1" applyAlignment="1">
      <alignment horizontal="center" vertical="top" wrapText="1"/>
    </xf>
    <xf numFmtId="0" fontId="5" fillId="0" borderId="5" xfId="0" applyFont="1" applyBorder="1" applyAlignment="1">
      <alignment horizontal="center" vertical="top" wrapText="1"/>
    </xf>
    <xf numFmtId="0" fontId="5" fillId="0" borderId="6" xfId="0" applyFont="1" applyBorder="1" applyAlignment="1">
      <alignment horizontal="center" vertical="top" wrapText="1"/>
    </xf>
    <xf numFmtId="0" fontId="0" fillId="0" borderId="17" xfId="0" applyBorder="1" applyAlignment="1">
      <alignment horizontal="center"/>
    </xf>
    <xf numFmtId="0" fontId="5" fillId="2" borderId="1" xfId="0" applyFont="1" applyFill="1" applyBorder="1" applyAlignment="1">
      <alignment horizontal="center" vertical="center"/>
    </xf>
    <xf numFmtId="3" fontId="5" fillId="3" borderId="4" xfId="0" applyNumberFormat="1" applyFont="1" applyFill="1" applyBorder="1" applyAlignment="1">
      <alignment horizontal="center" vertical="center" wrapText="1"/>
    </xf>
    <xf numFmtId="0" fontId="5" fillId="3" borderId="4" xfId="0" applyFont="1" applyFill="1" applyBorder="1" applyAlignment="1">
      <alignment horizontal="center" vertical="center"/>
    </xf>
    <xf numFmtId="0" fontId="5" fillId="3" borderId="4" xfId="0" applyFont="1" applyFill="1" applyBorder="1" applyAlignment="1">
      <alignment horizontal="center" vertical="center" wrapText="1"/>
    </xf>
    <xf numFmtId="2" fontId="5" fillId="0" borderId="4" xfId="0" applyNumberFormat="1" applyFont="1" applyBorder="1" applyAlignment="1">
      <alignment horizontal="center" vertical="top"/>
    </xf>
    <xf numFmtId="2" fontId="5" fillId="0" borderId="5" xfId="0" applyNumberFormat="1" applyFont="1" applyBorder="1" applyAlignment="1">
      <alignment horizontal="center" vertical="top"/>
    </xf>
    <xf numFmtId="2" fontId="5" fillId="0" borderId="6" xfId="0" applyNumberFormat="1" applyFont="1" applyBorder="1" applyAlignment="1">
      <alignment horizontal="center" vertical="top"/>
    </xf>
    <xf numFmtId="43" fontId="5" fillId="0" borderId="4" xfId="1" applyFont="1" applyFill="1" applyBorder="1" applyAlignment="1">
      <alignment horizontal="center" vertical="top"/>
    </xf>
    <xf numFmtId="43" fontId="5" fillId="0" borderId="5" xfId="1" applyFont="1" applyFill="1" applyBorder="1" applyAlignment="1">
      <alignment horizontal="center" vertical="top"/>
    </xf>
    <xf numFmtId="43" fontId="5" fillId="0" borderId="6" xfId="1" applyFont="1" applyFill="1" applyBorder="1" applyAlignment="1">
      <alignment horizontal="center" vertical="top"/>
    </xf>
    <xf numFmtId="0" fontId="5" fillId="0" borderId="4" xfId="0" applyFont="1" applyBorder="1" applyAlignment="1">
      <alignment horizontal="center" vertical="top"/>
    </xf>
    <xf numFmtId="0" fontId="5" fillId="0" borderId="5" xfId="0" applyFont="1" applyBorder="1" applyAlignment="1">
      <alignment horizontal="center" vertical="top"/>
    </xf>
    <xf numFmtId="0" fontId="5" fillId="0" borderId="6" xfId="0" applyFont="1" applyBorder="1" applyAlignment="1">
      <alignment horizontal="center" vertical="top"/>
    </xf>
    <xf numFmtId="0" fontId="5" fillId="0" borderId="4" xfId="0" applyFont="1" applyBorder="1" applyAlignment="1">
      <alignment horizontal="center" vertical="center"/>
    </xf>
    <xf numFmtId="0" fontId="5" fillId="0" borderId="6" xfId="0" applyFont="1" applyBorder="1" applyAlignment="1">
      <alignment horizontal="center" vertical="center"/>
    </xf>
    <xf numFmtId="4" fontId="5" fillId="0" borderId="4" xfId="0" applyNumberFormat="1" applyFont="1" applyBorder="1" applyAlignment="1">
      <alignment horizontal="center" vertical="top" wrapText="1"/>
    </xf>
    <xf numFmtId="4" fontId="5" fillId="0" borderId="5" xfId="0" applyNumberFormat="1" applyFont="1" applyBorder="1" applyAlignment="1">
      <alignment horizontal="center" vertical="top" wrapText="1"/>
    </xf>
    <xf numFmtId="4" fontId="5" fillId="0" borderId="6" xfId="0" applyNumberFormat="1" applyFont="1" applyBorder="1" applyAlignment="1">
      <alignment horizontal="center" vertical="top" wrapText="1"/>
    </xf>
    <xf numFmtId="2" fontId="5" fillId="0" borderId="4" xfId="1" applyNumberFormat="1" applyFont="1" applyFill="1" applyBorder="1" applyAlignment="1">
      <alignment horizontal="center" vertical="top"/>
    </xf>
    <xf numFmtId="2" fontId="5" fillId="0" borderId="5" xfId="1" applyNumberFormat="1" applyFont="1" applyFill="1" applyBorder="1" applyAlignment="1">
      <alignment horizontal="center" vertical="top"/>
    </xf>
    <xf numFmtId="2" fontId="5" fillId="0" borderId="6" xfId="1" applyNumberFormat="1" applyFont="1" applyFill="1" applyBorder="1" applyAlignment="1">
      <alignment horizontal="center" vertical="top"/>
    </xf>
    <xf numFmtId="4" fontId="5" fillId="0" borderId="4" xfId="0" applyNumberFormat="1" applyFont="1" applyBorder="1" applyAlignment="1">
      <alignment horizontal="center" vertical="top"/>
    </xf>
    <xf numFmtId="4" fontId="5" fillId="0" borderId="5" xfId="0" applyNumberFormat="1" applyFont="1" applyBorder="1" applyAlignment="1">
      <alignment horizontal="center" vertical="top"/>
    </xf>
    <xf numFmtId="4" fontId="5" fillId="0" borderId="6" xfId="0" applyNumberFormat="1" applyFont="1" applyBorder="1" applyAlignment="1">
      <alignment horizontal="center" vertical="top"/>
    </xf>
    <xf numFmtId="0" fontId="6" fillId="0" borderId="3" xfId="0" applyFont="1" applyBorder="1" applyAlignment="1">
      <alignment horizontal="left" vertical="top"/>
    </xf>
    <xf numFmtId="0" fontId="6" fillId="0" borderId="17" xfId="0" applyFont="1" applyBorder="1" applyAlignment="1">
      <alignment horizontal="right"/>
    </xf>
    <xf numFmtId="0" fontId="6" fillId="2" borderId="2"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7" xfId="0" applyFont="1" applyFill="1" applyBorder="1" applyAlignment="1">
      <alignment horizontal="center" vertical="center"/>
    </xf>
    <xf numFmtId="0" fontId="5" fillId="2" borderId="8" xfId="0" applyFont="1" applyFill="1" applyBorder="1" applyAlignment="1">
      <alignment horizontal="center" vertical="center"/>
    </xf>
    <xf numFmtId="0" fontId="5" fillId="0" borderId="2"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1" xfId="0" applyFont="1" applyBorder="1" applyAlignment="1">
      <alignment horizontal="center" vertical="center"/>
    </xf>
    <xf numFmtId="0" fontId="5" fillId="0" borderId="9" xfId="0" applyFont="1" applyBorder="1" applyAlignment="1">
      <alignment vertical="top"/>
    </xf>
    <xf numFmtId="0" fontId="5" fillId="0" borderId="10" xfId="0" applyFont="1" applyBorder="1" applyAlignment="1">
      <alignment vertical="top"/>
    </xf>
    <xf numFmtId="0" fontId="5" fillId="0" borderId="11" xfId="0" applyFont="1" applyBorder="1" applyAlignment="1">
      <alignment vertical="top"/>
    </xf>
    <xf numFmtId="0" fontId="5" fillId="0" borderId="12" xfId="0" applyFont="1" applyBorder="1" applyAlignment="1">
      <alignment vertical="top"/>
    </xf>
    <xf numFmtId="0" fontId="5" fillId="0" borderId="13" xfId="0" applyFont="1" applyBorder="1" applyAlignment="1">
      <alignment vertical="top" wrapText="1"/>
    </xf>
    <xf numFmtId="0" fontId="5" fillId="0" borderId="10" xfId="0" applyFont="1" applyBorder="1" applyAlignment="1">
      <alignment vertical="top" wrapText="1"/>
    </xf>
    <xf numFmtId="0" fontId="5" fillId="0" borderId="3" xfId="0" applyFont="1" applyBorder="1" applyAlignment="1">
      <alignment vertical="top" wrapText="1"/>
    </xf>
    <xf numFmtId="0" fontId="5" fillId="0" borderId="12" xfId="0" applyFont="1" applyBorder="1" applyAlignment="1">
      <alignment vertical="top" wrapText="1"/>
    </xf>
    <xf numFmtId="49" fontId="5" fillId="3" borderId="11" xfId="0" applyNumberFormat="1" applyFont="1" applyFill="1" applyBorder="1" applyAlignment="1">
      <alignment horizontal="center" vertical="top" wrapText="1"/>
    </xf>
    <xf numFmtId="49" fontId="5" fillId="3" borderId="3" xfId="0" applyNumberFormat="1" applyFont="1" applyFill="1" applyBorder="1" applyAlignment="1">
      <alignment horizontal="center" vertical="top" wrapText="1"/>
    </xf>
    <xf numFmtId="49" fontId="5" fillId="3" borderId="12" xfId="0" applyNumberFormat="1" applyFont="1" applyFill="1" applyBorder="1" applyAlignment="1">
      <alignment horizontal="center" vertical="top" wrapText="1"/>
    </xf>
    <xf numFmtId="0" fontId="6" fillId="0" borderId="0" xfId="0" applyFont="1" applyAlignment="1">
      <alignment horizontal="right"/>
    </xf>
    <xf numFmtId="0" fontId="6" fillId="0" borderId="0" xfId="0" applyFont="1" applyAlignment="1">
      <alignment horizontal="left"/>
    </xf>
    <xf numFmtId="0" fontId="5" fillId="0" borderId="1" xfId="0" applyFont="1" applyBorder="1" applyAlignment="1">
      <alignment vertical="top"/>
    </xf>
    <xf numFmtId="0" fontId="5" fillId="0" borderId="1" xfId="0" applyFont="1" applyBorder="1" applyAlignment="1">
      <alignment vertical="top" wrapText="1"/>
    </xf>
    <xf numFmtId="0" fontId="5" fillId="0" borderId="1" xfId="0" applyFont="1" applyBorder="1" applyAlignment="1">
      <alignment horizontal="center" vertical="top"/>
    </xf>
    <xf numFmtId="49" fontId="5" fillId="0" borderId="11" xfId="0" applyNumberFormat="1" applyFont="1" applyBorder="1" applyAlignment="1">
      <alignment horizontal="center" vertical="top" wrapText="1"/>
    </xf>
    <xf numFmtId="49" fontId="5" fillId="0" borderId="3" xfId="0" applyNumberFormat="1" applyFont="1" applyBorder="1" applyAlignment="1">
      <alignment horizontal="center" vertical="top" wrapText="1"/>
    </xf>
    <xf numFmtId="49" fontId="5" fillId="0" borderId="12" xfId="0" applyNumberFormat="1" applyFont="1" applyBorder="1" applyAlignment="1">
      <alignment horizontal="center" vertical="top" wrapText="1"/>
    </xf>
    <xf numFmtId="3" fontId="5" fillId="0" borderId="4" xfId="0" applyNumberFormat="1" applyFont="1" applyBorder="1" applyAlignment="1">
      <alignment horizontal="center" vertical="center" wrapText="1"/>
    </xf>
    <xf numFmtId="2" fontId="5" fillId="0" borderId="1" xfId="0" applyNumberFormat="1" applyFont="1" applyBorder="1" applyAlignment="1">
      <alignment horizontal="center" vertical="top"/>
    </xf>
    <xf numFmtId="0" fontId="5" fillId="0" borderId="1" xfId="0" applyFont="1" applyBorder="1" applyAlignment="1">
      <alignment horizontal="center" vertical="top" wrapText="1"/>
    </xf>
    <xf numFmtId="4" fontId="5" fillId="0" borderId="1" xfId="0" applyNumberFormat="1" applyFont="1" applyBorder="1" applyAlignment="1">
      <alignment horizontal="center" vertical="top" wrapText="1"/>
    </xf>
    <xf numFmtId="2" fontId="5" fillId="0" borderId="1" xfId="0" applyNumberFormat="1" applyFont="1" applyBorder="1" applyAlignment="1">
      <alignment horizontal="center" vertical="top" wrapText="1"/>
    </xf>
    <xf numFmtId="0" fontId="6" fillId="0" borderId="1" xfId="0" applyFont="1" applyBorder="1" applyAlignment="1">
      <alignment horizontal="right"/>
    </xf>
    <xf numFmtId="0" fontId="0" fillId="0" borderId="1" xfId="0" applyBorder="1" applyAlignment="1">
      <alignment horizontal="center"/>
    </xf>
    <xf numFmtId="0" fontId="5" fillId="0" borderId="2" xfId="0" applyFont="1" applyBorder="1" applyAlignment="1">
      <alignment horizontal="center" vertical="top" wrapText="1"/>
    </xf>
    <xf numFmtId="0" fontId="5" fillId="0" borderId="7" xfId="0" applyFont="1" applyBorder="1" applyAlignment="1">
      <alignment horizontal="center" vertical="top"/>
    </xf>
    <xf numFmtId="0" fontId="5" fillId="0" borderId="8" xfId="0" applyFont="1" applyBorder="1" applyAlignment="1">
      <alignment horizontal="center" vertical="top"/>
    </xf>
    <xf numFmtId="0" fontId="6" fillId="3" borderId="1" xfId="0" applyFont="1" applyFill="1" applyBorder="1" applyAlignment="1">
      <alignment horizontal="right"/>
    </xf>
    <xf numFmtId="0" fontId="0" fillId="0" borderId="6" xfId="0" applyBorder="1" applyAlignment="1">
      <alignment horizontal="center"/>
    </xf>
    <xf numFmtId="0" fontId="5" fillId="3" borderId="4" xfId="0" applyFont="1" applyFill="1" applyBorder="1" applyAlignment="1">
      <alignment horizontal="left" vertical="top" wrapText="1"/>
    </xf>
    <xf numFmtId="0" fontId="5" fillId="3" borderId="5" xfId="0" applyFont="1" applyFill="1" applyBorder="1" applyAlignment="1">
      <alignment horizontal="left" vertical="top" wrapText="1"/>
    </xf>
    <xf numFmtId="0" fontId="5" fillId="3" borderId="6" xfId="0" applyFont="1" applyFill="1" applyBorder="1" applyAlignment="1">
      <alignment horizontal="left" vertical="top" wrapText="1"/>
    </xf>
    <xf numFmtId="0" fontId="5" fillId="3" borderId="4" xfId="0" applyFont="1" applyFill="1" applyBorder="1" applyAlignment="1">
      <alignment horizontal="center" vertical="top"/>
    </xf>
    <xf numFmtId="0" fontId="5" fillId="3" borderId="5" xfId="0" applyFont="1" applyFill="1" applyBorder="1" applyAlignment="1">
      <alignment horizontal="center" vertical="top"/>
    </xf>
    <xf numFmtId="0" fontId="5" fillId="3" borderId="6" xfId="0" applyFont="1" applyFill="1" applyBorder="1" applyAlignment="1">
      <alignment horizontal="center" vertical="top"/>
    </xf>
    <xf numFmtId="0" fontId="5" fillId="0" borderId="14" xfId="0" applyFont="1" applyBorder="1" applyAlignment="1">
      <alignment horizontal="center" vertical="top" wrapText="1"/>
    </xf>
    <xf numFmtId="0" fontId="5" fillId="0" borderId="12" xfId="0" applyFont="1" applyBorder="1" applyAlignment="1">
      <alignment horizontal="center" vertical="top" wrapText="1"/>
    </xf>
    <xf numFmtId="3" fontId="5" fillId="0" borderId="5" xfId="0" applyNumberFormat="1" applyFont="1" applyBorder="1" applyAlignment="1">
      <alignment horizontal="center" vertical="center" wrapText="1"/>
    </xf>
    <xf numFmtId="0" fontId="12" fillId="0" borderId="4" xfId="0" applyFont="1" applyBorder="1" applyAlignment="1">
      <alignment horizontal="center" vertical="top" wrapText="1"/>
    </xf>
    <xf numFmtId="0" fontId="12" fillId="0" borderId="6" xfId="0" applyFont="1" applyBorder="1" applyAlignment="1">
      <alignment horizontal="center" vertical="top" wrapText="1"/>
    </xf>
    <xf numFmtId="0" fontId="14" fillId="0" borderId="4" xfId="0" applyFont="1" applyBorder="1" applyAlignment="1">
      <alignment horizontal="center" vertical="center"/>
    </xf>
    <xf numFmtId="0" fontId="14" fillId="0" borderId="6" xfId="0" applyFont="1" applyBorder="1" applyAlignment="1">
      <alignment horizontal="center" vertical="center"/>
    </xf>
    <xf numFmtId="0" fontId="5" fillId="3" borderId="4" xfId="0" applyFont="1" applyFill="1" applyBorder="1" applyAlignment="1">
      <alignment horizontal="center" vertical="top" wrapText="1"/>
    </xf>
    <xf numFmtId="0" fontId="5" fillId="3" borderId="5" xfId="0" applyFont="1" applyFill="1" applyBorder="1" applyAlignment="1">
      <alignment horizontal="center" vertical="top" wrapText="1"/>
    </xf>
    <xf numFmtId="4" fontId="12" fillId="0" borderId="1" xfId="0" applyNumberFormat="1" applyFont="1" applyBorder="1" applyAlignment="1">
      <alignment horizontal="center" vertical="top"/>
    </xf>
    <xf numFmtId="0" fontId="12" fillId="0" borderId="4" xfId="0" applyFont="1" applyBorder="1" applyAlignment="1">
      <alignment horizontal="center" vertical="center" wrapText="1"/>
    </xf>
    <xf numFmtId="0" fontId="12" fillId="0" borderId="4" xfId="0" applyFont="1" applyBorder="1" applyAlignment="1">
      <alignment horizontal="center" vertical="center"/>
    </xf>
    <xf numFmtId="1" fontId="12" fillId="0" borderId="4" xfId="0" applyNumberFormat="1" applyFont="1" applyBorder="1" applyAlignment="1">
      <alignment horizontal="center" vertical="center" wrapText="1"/>
    </xf>
    <xf numFmtId="1" fontId="12" fillId="0" borderId="4" xfId="0" applyNumberFormat="1" applyFont="1" applyBorder="1" applyAlignment="1">
      <alignment horizontal="center" vertical="center"/>
    </xf>
    <xf numFmtId="49" fontId="12" fillId="0" borderId="11" xfId="0" applyNumberFormat="1" applyFont="1" applyBorder="1" applyAlignment="1">
      <alignment horizontal="center" vertical="top" wrapText="1"/>
    </xf>
    <xf numFmtId="49" fontId="12" fillId="0" borderId="3" xfId="0" applyNumberFormat="1" applyFont="1" applyBorder="1" applyAlignment="1">
      <alignment horizontal="center" vertical="top" wrapText="1"/>
    </xf>
    <xf numFmtId="49" fontId="12" fillId="0" borderId="12" xfId="0" applyNumberFormat="1" applyFont="1" applyBorder="1" applyAlignment="1">
      <alignment horizontal="center" vertical="top" wrapText="1"/>
    </xf>
    <xf numFmtId="3" fontId="12" fillId="0" borderId="4" xfId="0" applyNumberFormat="1"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3" xfId="0" applyFont="1" applyBorder="1" applyAlignment="1">
      <alignment horizontal="left"/>
    </xf>
    <xf numFmtId="0" fontId="6" fillId="3" borderId="0" xfId="0" applyFont="1" applyFill="1" applyAlignment="1">
      <alignment horizontal="left"/>
    </xf>
    <xf numFmtId="0" fontId="5" fillId="0" borderId="5" xfId="0" applyFont="1" applyBorder="1" applyAlignment="1">
      <alignment vertical="top" wrapText="1"/>
    </xf>
    <xf numFmtId="0" fontId="5" fillId="3" borderId="4" xfId="0" applyFont="1" applyFill="1" applyBorder="1" applyAlignment="1">
      <alignment vertical="top" wrapText="1"/>
    </xf>
    <xf numFmtId="0" fontId="5" fillId="3" borderId="5" xfId="0" applyFont="1" applyFill="1" applyBorder="1" applyAlignment="1">
      <alignment vertical="top" wrapText="1"/>
    </xf>
    <xf numFmtId="0" fontId="5" fillId="3" borderId="6" xfId="0" applyFont="1" applyFill="1" applyBorder="1" applyAlignment="1">
      <alignment vertical="top" wrapText="1"/>
    </xf>
    <xf numFmtId="0" fontId="5" fillId="0" borderId="0" xfId="0" applyFont="1" applyAlignment="1">
      <alignment horizontal="left" vertical="top" wrapText="1"/>
    </xf>
    <xf numFmtId="0" fontId="0" fillId="0" borderId="4" xfId="0" applyBorder="1" applyAlignment="1">
      <alignment horizontal="center"/>
    </xf>
    <xf numFmtId="0" fontId="5" fillId="0" borderId="7" xfId="0" applyFont="1" applyBorder="1" applyAlignment="1">
      <alignment horizontal="left" vertical="top"/>
    </xf>
    <xf numFmtId="0" fontId="5" fillId="0" borderId="8" xfId="0" applyFont="1" applyBorder="1" applyAlignment="1">
      <alignment horizontal="left" vertical="top"/>
    </xf>
    <xf numFmtId="0" fontId="12" fillId="0" borderId="4" xfId="0" applyFont="1" applyBorder="1" applyAlignment="1">
      <alignment horizontal="left" vertical="top" wrapText="1"/>
    </xf>
    <xf numFmtId="0" fontId="12" fillId="0" borderId="5" xfId="0" applyFont="1" applyBorder="1" applyAlignment="1">
      <alignment horizontal="left" vertical="top" wrapText="1"/>
    </xf>
    <xf numFmtId="0" fontId="6" fillId="0" borderId="4" xfId="0" applyFont="1" applyBorder="1" applyAlignment="1">
      <alignment horizontal="right"/>
    </xf>
    <xf numFmtId="0" fontId="12" fillId="0" borderId="4" xfId="0" applyFont="1" applyBorder="1" applyAlignment="1">
      <alignment horizontal="center" vertical="top"/>
    </xf>
    <xf numFmtId="0" fontId="12" fillId="0" borderId="5" xfId="0" applyFont="1" applyBorder="1" applyAlignment="1">
      <alignment horizontal="center" vertical="top"/>
    </xf>
    <xf numFmtId="0" fontId="12" fillId="0" borderId="5" xfId="0" applyFont="1" applyBorder="1" applyAlignment="1">
      <alignment horizontal="center" vertical="top" wrapText="1"/>
    </xf>
    <xf numFmtId="0" fontId="12" fillId="0" borderId="6" xfId="0" applyFont="1" applyBorder="1" applyAlignment="1">
      <alignment horizontal="left" vertical="top" wrapText="1"/>
    </xf>
    <xf numFmtId="2" fontId="5" fillId="0" borderId="4" xfId="0" applyNumberFormat="1" applyFont="1" applyBorder="1" applyAlignment="1">
      <alignment horizontal="center" vertical="top" wrapText="1"/>
    </xf>
    <xf numFmtId="2" fontId="5" fillId="0" borderId="5" xfId="0" applyNumberFormat="1" applyFont="1" applyBorder="1" applyAlignment="1">
      <alignment horizontal="center" vertical="top" wrapText="1"/>
    </xf>
    <xf numFmtId="2" fontId="5" fillId="0" borderId="6" xfId="0" applyNumberFormat="1" applyFont="1" applyBorder="1" applyAlignment="1">
      <alignment horizontal="center" vertical="top" wrapText="1"/>
    </xf>
    <xf numFmtId="49" fontId="12" fillId="0" borderId="5" xfId="0" applyNumberFormat="1" applyFont="1" applyBorder="1" applyAlignment="1">
      <alignment horizontal="center" vertical="top" wrapText="1"/>
    </xf>
    <xf numFmtId="49" fontId="12" fillId="0" borderId="6" xfId="0" applyNumberFormat="1" applyFont="1" applyBorder="1" applyAlignment="1">
      <alignment horizontal="center" vertical="top" wrapText="1"/>
    </xf>
    <xf numFmtId="0" fontId="14" fillId="0" borderId="4" xfId="0" applyFont="1" applyBorder="1" applyAlignment="1">
      <alignment horizontal="center" vertical="top"/>
    </xf>
    <xf numFmtId="0" fontId="14" fillId="0" borderId="5" xfId="0" applyFont="1" applyBorder="1" applyAlignment="1">
      <alignment horizontal="center" vertical="top"/>
    </xf>
    <xf numFmtId="0" fontId="14" fillId="0" borderId="6" xfId="0" applyFont="1" applyBorder="1" applyAlignment="1">
      <alignment horizontal="center" vertical="top"/>
    </xf>
    <xf numFmtId="4" fontId="5" fillId="0" borderId="5" xfId="1" applyNumberFormat="1" applyFont="1" applyFill="1" applyBorder="1" applyAlignment="1">
      <alignment horizontal="center" vertical="top"/>
    </xf>
    <xf numFmtId="4" fontId="5" fillId="0" borderId="6" xfId="1" applyNumberFormat="1" applyFont="1" applyFill="1" applyBorder="1" applyAlignment="1">
      <alignment horizontal="center" vertical="top"/>
    </xf>
    <xf numFmtId="0" fontId="5" fillId="0" borderId="9" xfId="0" applyFont="1" applyBorder="1" applyAlignment="1">
      <alignment horizontal="center"/>
    </xf>
    <xf numFmtId="0" fontId="5" fillId="0" borderId="13" xfId="0" applyFont="1" applyBorder="1" applyAlignment="1">
      <alignment horizontal="center"/>
    </xf>
    <xf numFmtId="0" fontId="5" fillId="0" borderId="10" xfId="0" applyFont="1" applyBorder="1" applyAlignment="1">
      <alignment horizontal="center"/>
    </xf>
    <xf numFmtId="49" fontId="5" fillId="0" borderId="11" xfId="0" applyNumberFormat="1" applyFont="1" applyBorder="1" applyAlignment="1">
      <alignment horizontal="center"/>
    </xf>
    <xf numFmtId="49" fontId="5" fillId="0" borderId="3" xfId="0" applyNumberFormat="1" applyFont="1" applyBorder="1" applyAlignment="1">
      <alignment horizontal="center"/>
    </xf>
    <xf numFmtId="49" fontId="5" fillId="0" borderId="12" xfId="0" applyNumberFormat="1" applyFont="1" applyBorder="1" applyAlignment="1">
      <alignment horizontal="center"/>
    </xf>
    <xf numFmtId="0" fontId="34" fillId="0" borderId="1" xfId="0" applyFont="1" applyBorder="1" applyAlignment="1">
      <alignment horizontal="center"/>
    </xf>
    <xf numFmtId="4" fontId="5" fillId="0" borderId="4" xfId="1" applyNumberFormat="1" applyFont="1" applyFill="1" applyBorder="1" applyAlignment="1">
      <alignment horizontal="center" vertical="top"/>
    </xf>
    <xf numFmtId="0" fontId="5" fillId="0" borderId="9" xfId="0" applyFont="1" applyBorder="1" applyAlignment="1">
      <alignment horizontal="left" vertical="top"/>
    </xf>
    <xf numFmtId="0" fontId="5" fillId="0" borderId="10" xfId="0" applyFont="1" applyBorder="1" applyAlignment="1">
      <alignment horizontal="left" vertical="top"/>
    </xf>
    <xf numFmtId="0" fontId="5" fillId="0" borderId="11" xfId="0" applyFont="1" applyBorder="1" applyAlignment="1">
      <alignment horizontal="left" vertical="top"/>
    </xf>
    <xf numFmtId="0" fontId="5" fillId="0" borderId="12" xfId="0" applyFont="1" applyBorder="1" applyAlignment="1">
      <alignment horizontal="left" vertical="top"/>
    </xf>
    <xf numFmtId="0" fontId="5" fillId="0" borderId="13" xfId="0" applyFont="1" applyBorder="1" applyAlignment="1">
      <alignment horizontal="left" vertical="top" wrapText="1"/>
    </xf>
    <xf numFmtId="0" fontId="5" fillId="0" borderId="10" xfId="0" applyFont="1" applyBorder="1" applyAlignment="1">
      <alignment horizontal="left" vertical="top" wrapText="1"/>
    </xf>
    <xf numFmtId="0" fontId="5" fillId="0" borderId="3" xfId="0" applyFont="1" applyBorder="1" applyAlignment="1">
      <alignment horizontal="left" vertical="top" wrapText="1"/>
    </xf>
    <xf numFmtId="0" fontId="5" fillId="0" borderId="12" xfId="0" applyFont="1" applyBorder="1" applyAlignment="1">
      <alignment horizontal="left" vertical="top" wrapText="1"/>
    </xf>
    <xf numFmtId="43" fontId="5" fillId="0" borderId="4" xfId="1" applyFont="1" applyBorder="1" applyAlignment="1">
      <alignment horizontal="center" vertical="top"/>
    </xf>
    <xf numFmtId="43" fontId="5" fillId="0" borderId="5" xfId="1" applyFont="1" applyBorder="1" applyAlignment="1">
      <alignment horizontal="center" vertical="top"/>
    </xf>
    <xf numFmtId="43" fontId="5" fillId="0" borderId="6" xfId="1" applyFont="1" applyBorder="1" applyAlignment="1">
      <alignment horizontal="center" vertical="top"/>
    </xf>
    <xf numFmtId="0" fontId="0" fillId="3" borderId="1" xfId="0" applyFill="1" applyBorder="1" applyAlignment="1">
      <alignment horizontal="center"/>
    </xf>
    <xf numFmtId="0" fontId="5" fillId="3" borderId="6" xfId="0" applyFont="1" applyFill="1" applyBorder="1" applyAlignment="1">
      <alignment horizontal="center" vertical="top" wrapText="1"/>
    </xf>
    <xf numFmtId="0" fontId="5" fillId="3" borderId="1" xfId="0" applyFont="1" applyFill="1" applyBorder="1" applyAlignment="1">
      <alignment horizontal="left" vertical="top" wrapText="1"/>
    </xf>
    <xf numFmtId="43" fontId="5" fillId="3" borderId="4" xfId="1" applyFont="1" applyFill="1" applyBorder="1" applyAlignment="1">
      <alignment horizontal="center" vertical="top"/>
    </xf>
    <xf numFmtId="43" fontId="5" fillId="3" borderId="5" xfId="1" applyFont="1" applyFill="1" applyBorder="1" applyAlignment="1">
      <alignment horizontal="center" vertical="top"/>
    </xf>
    <xf numFmtId="43" fontId="5" fillId="3" borderId="6" xfId="1" applyFont="1" applyFill="1" applyBorder="1" applyAlignment="1">
      <alignment horizontal="center" vertical="top"/>
    </xf>
    <xf numFmtId="2" fontId="5" fillId="3" borderId="4" xfId="0" applyNumberFormat="1" applyFont="1" applyFill="1" applyBorder="1" applyAlignment="1">
      <alignment horizontal="center" vertical="top"/>
    </xf>
    <xf numFmtId="2" fontId="5" fillId="3" borderId="5" xfId="0" applyNumberFormat="1" applyFont="1" applyFill="1" applyBorder="1" applyAlignment="1">
      <alignment horizontal="center" vertical="top"/>
    </xf>
    <xf numFmtId="2" fontId="5" fillId="3" borderId="6" xfId="0" applyNumberFormat="1" applyFont="1" applyFill="1" applyBorder="1" applyAlignment="1">
      <alignment horizontal="center" vertical="top"/>
    </xf>
    <xf numFmtId="4" fontId="5" fillId="3" borderId="4" xfId="0" applyNumberFormat="1" applyFont="1" applyFill="1" applyBorder="1" applyAlignment="1">
      <alignment horizontal="center" vertical="top"/>
    </xf>
    <xf numFmtId="4" fontId="5" fillId="3" borderId="5" xfId="0" applyNumberFormat="1" applyFont="1" applyFill="1" applyBorder="1" applyAlignment="1">
      <alignment horizontal="center" vertical="top"/>
    </xf>
    <xf numFmtId="4" fontId="5" fillId="3" borderId="6" xfId="0" applyNumberFormat="1" applyFont="1" applyFill="1" applyBorder="1" applyAlignment="1">
      <alignment horizontal="center" vertical="top"/>
    </xf>
    <xf numFmtId="4" fontId="5" fillId="3" borderId="1" xfId="0" applyNumberFormat="1" applyFont="1" applyFill="1" applyBorder="1" applyAlignment="1">
      <alignment horizontal="center" vertical="top"/>
    </xf>
    <xf numFmtId="4" fontId="5" fillId="3" borderId="4" xfId="1" applyNumberFormat="1" applyFont="1" applyFill="1" applyBorder="1" applyAlignment="1">
      <alignment horizontal="center" vertical="top"/>
    </xf>
    <xf numFmtId="4" fontId="5" fillId="3" borderId="5" xfId="1" applyNumberFormat="1" applyFont="1" applyFill="1" applyBorder="1" applyAlignment="1">
      <alignment horizontal="center" vertical="top"/>
    </xf>
    <xf numFmtId="4" fontId="5" fillId="3" borderId="6" xfId="1" applyNumberFormat="1" applyFont="1" applyFill="1" applyBorder="1" applyAlignment="1">
      <alignment horizontal="center" vertical="top"/>
    </xf>
    <xf numFmtId="4" fontId="5" fillId="3" borderId="1" xfId="0" applyNumberFormat="1" applyFont="1" applyFill="1" applyBorder="1" applyAlignment="1">
      <alignment horizontal="center" vertical="top" wrapText="1"/>
    </xf>
    <xf numFmtId="0" fontId="5" fillId="3" borderId="6" xfId="0" applyFont="1" applyFill="1" applyBorder="1" applyAlignment="1">
      <alignment horizontal="center" vertical="center"/>
    </xf>
    <xf numFmtId="0" fontId="12" fillId="3" borderId="4" xfId="0" applyFont="1" applyFill="1" applyBorder="1" applyAlignment="1">
      <alignment horizontal="center" vertical="top" wrapText="1"/>
    </xf>
    <xf numFmtId="0" fontId="12" fillId="3" borderId="6" xfId="0" applyFont="1" applyFill="1" applyBorder="1" applyAlignment="1">
      <alignment horizontal="center" vertical="top" wrapText="1"/>
    </xf>
    <xf numFmtId="0" fontId="5" fillId="3" borderId="1" xfId="0" applyFont="1" applyFill="1" applyBorder="1" applyAlignment="1">
      <alignment horizontal="center" vertical="top" wrapText="1"/>
    </xf>
    <xf numFmtId="0" fontId="18" fillId="0" borderId="4" xfId="0" applyFont="1" applyBorder="1" applyAlignment="1">
      <alignment horizontal="left" vertical="top" wrapText="1"/>
    </xf>
    <xf numFmtId="0" fontId="18" fillId="0" borderId="5" xfId="0" applyFont="1" applyBorder="1" applyAlignment="1">
      <alignment horizontal="left" vertical="top" wrapText="1"/>
    </xf>
    <xf numFmtId="0" fontId="18" fillId="0" borderId="6" xfId="0" applyFont="1" applyBorder="1" applyAlignment="1">
      <alignment horizontal="left" vertical="top" wrapText="1"/>
    </xf>
    <xf numFmtId="49" fontId="18" fillId="0" borderId="5" xfId="0" applyNumberFormat="1" applyFont="1" applyBorder="1" applyAlignment="1">
      <alignment horizontal="center" vertical="top" wrapText="1"/>
    </xf>
    <xf numFmtId="49" fontId="18" fillId="0" borderId="6" xfId="0" applyNumberFormat="1" applyFont="1" applyBorder="1" applyAlignment="1">
      <alignment horizontal="center" vertical="top" wrapText="1"/>
    </xf>
    <xf numFmtId="0" fontId="6" fillId="0" borderId="4" xfId="0" applyFont="1" applyBorder="1" applyAlignment="1">
      <alignment horizontal="center"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18" fillId="0" borderId="4" xfId="0" applyFont="1" applyBorder="1" applyAlignment="1">
      <alignment horizontal="center" vertical="top" wrapText="1"/>
    </xf>
    <xf numFmtId="0" fontId="18" fillId="0" borderId="5" xfId="0" applyFont="1" applyBorder="1" applyAlignment="1">
      <alignment horizontal="center" vertical="top" wrapText="1"/>
    </xf>
    <xf numFmtId="0" fontId="18" fillId="0" borderId="6" xfId="0" applyFont="1" applyBorder="1" applyAlignment="1">
      <alignment horizontal="center" vertical="top" wrapText="1"/>
    </xf>
    <xf numFmtId="0" fontId="18" fillId="0" borderId="0" xfId="0" applyFont="1" applyAlignment="1">
      <alignment horizontal="center"/>
    </xf>
    <xf numFmtId="0" fontId="18" fillId="0" borderId="0" xfId="0" applyFont="1" applyAlignment="1">
      <alignment horizontal="right"/>
    </xf>
    <xf numFmtId="0" fontId="18" fillId="0" borderId="0" xfId="0" applyFont="1" applyAlignment="1">
      <alignment horizontal="left"/>
    </xf>
    <xf numFmtId="0" fontId="18" fillId="0" borderId="3" xfId="0" applyFont="1" applyBorder="1" applyAlignment="1">
      <alignment horizontal="left"/>
    </xf>
    <xf numFmtId="0" fontId="6" fillId="0" borderId="4" xfId="0" applyFont="1" applyBorder="1" applyAlignment="1">
      <alignment horizontal="center" vertical="top" wrapText="1"/>
    </xf>
    <xf numFmtId="0" fontId="6" fillId="0" borderId="5" xfId="0" applyFont="1" applyBorder="1" applyAlignment="1">
      <alignment horizontal="center" vertical="top" wrapText="1"/>
    </xf>
    <xf numFmtId="0" fontId="6" fillId="0" borderId="6" xfId="0" applyFont="1" applyBorder="1" applyAlignment="1">
      <alignment horizontal="center" vertical="top" wrapText="1"/>
    </xf>
    <xf numFmtId="0" fontId="6" fillId="0" borderId="4" xfId="0" applyFont="1" applyBorder="1" applyAlignment="1">
      <alignment horizontal="left" vertical="top" wrapText="1"/>
    </xf>
    <xf numFmtId="0" fontId="6" fillId="0" borderId="5" xfId="0" applyFont="1" applyBorder="1" applyAlignment="1">
      <alignment horizontal="left" vertical="top" wrapText="1"/>
    </xf>
    <xf numFmtId="0" fontId="6" fillId="0" borderId="6" xfId="0" applyFont="1" applyBorder="1" applyAlignment="1">
      <alignment horizontal="left" vertical="top" wrapText="1"/>
    </xf>
    <xf numFmtId="4" fontId="18" fillId="0" borderId="4" xfId="0" applyNumberFormat="1" applyFont="1" applyBorder="1" applyAlignment="1">
      <alignment horizontal="center" vertical="top" wrapText="1"/>
    </xf>
    <xf numFmtId="4" fontId="18" fillId="0" borderId="5" xfId="0" applyNumberFormat="1" applyFont="1" applyBorder="1" applyAlignment="1">
      <alignment horizontal="center" vertical="top" wrapText="1"/>
    </xf>
    <xf numFmtId="4" fontId="18" fillId="0" borderId="6" xfId="0" applyNumberFormat="1" applyFont="1" applyBorder="1" applyAlignment="1">
      <alignment horizontal="center" vertical="top" wrapText="1"/>
    </xf>
    <xf numFmtId="4" fontId="40" fillId="0" borderId="4" xfId="0" applyNumberFormat="1" applyFont="1" applyBorder="1" applyAlignment="1">
      <alignment horizontal="center" vertical="top" wrapText="1"/>
    </xf>
    <xf numFmtId="4" fontId="40" fillId="0" borderId="5" xfId="0" applyNumberFormat="1" applyFont="1" applyBorder="1" applyAlignment="1">
      <alignment horizontal="center" vertical="top" wrapText="1"/>
    </xf>
    <xf numFmtId="4" fontId="40" fillId="0" borderId="6" xfId="0" applyNumberFormat="1" applyFont="1" applyBorder="1" applyAlignment="1">
      <alignment horizontal="center" vertical="top" wrapText="1"/>
    </xf>
    <xf numFmtId="4" fontId="37" fillId="0" borderId="4" xfId="0" applyNumberFormat="1" applyFont="1" applyBorder="1" applyAlignment="1">
      <alignment horizontal="center" vertical="top" wrapText="1"/>
    </xf>
    <xf numFmtId="4" fontId="37" fillId="0" borderId="5" xfId="0" applyNumberFormat="1" applyFont="1" applyBorder="1" applyAlignment="1">
      <alignment horizontal="center" vertical="top" wrapText="1"/>
    </xf>
    <xf numFmtId="4" fontId="37" fillId="0" borderId="6" xfId="0" applyNumberFormat="1" applyFont="1" applyBorder="1" applyAlignment="1">
      <alignment horizontal="center" vertical="top" wrapText="1"/>
    </xf>
    <xf numFmtId="2" fontId="5" fillId="0" borderId="4" xfId="0" applyNumberFormat="1" applyFont="1" applyBorder="1" applyAlignment="1">
      <alignment horizontal="center" vertical="center" wrapText="1"/>
    </xf>
    <xf numFmtId="2" fontId="5" fillId="0" borderId="5" xfId="0" applyNumberFormat="1" applyFont="1" applyBorder="1" applyAlignment="1">
      <alignment horizontal="center" vertical="center" wrapText="1"/>
    </xf>
    <xf numFmtId="2" fontId="5" fillId="0" borderId="6" xfId="0" applyNumberFormat="1" applyFont="1" applyBorder="1" applyAlignment="1">
      <alignment horizontal="center" vertical="center" wrapText="1"/>
    </xf>
    <xf numFmtId="0" fontId="12" fillId="0" borderId="5" xfId="0" applyFont="1" applyBorder="1" applyAlignment="1">
      <alignment horizontal="left" vertical="top"/>
    </xf>
    <xf numFmtId="0" fontId="12" fillId="0" borderId="6" xfId="0" applyFont="1" applyBorder="1" applyAlignment="1">
      <alignment horizontal="left" vertical="top"/>
    </xf>
    <xf numFmtId="0" fontId="12" fillId="0" borderId="4" xfId="0" applyFont="1" applyBorder="1" applyAlignment="1">
      <alignment horizontal="left" vertical="top"/>
    </xf>
    <xf numFmtId="2" fontId="13" fillId="0" borderId="4" xfId="0" applyNumberFormat="1" applyFont="1" applyBorder="1" applyAlignment="1">
      <alignment horizontal="center" vertical="top"/>
    </xf>
    <xf numFmtId="2" fontId="13" fillId="0" borderId="5" xfId="0" applyNumberFormat="1" applyFont="1" applyBorder="1" applyAlignment="1">
      <alignment horizontal="center" vertical="top"/>
    </xf>
    <xf numFmtId="2" fontId="13" fillId="0" borderId="6" xfId="0" applyNumberFormat="1" applyFont="1" applyBorder="1" applyAlignment="1">
      <alignment horizontal="center" vertical="top"/>
    </xf>
    <xf numFmtId="0" fontId="12" fillId="0" borderId="0" xfId="0" applyFont="1" applyAlignment="1">
      <alignment horizontal="left" vertical="top" wrapText="1"/>
    </xf>
    <xf numFmtId="0" fontId="12" fillId="0" borderId="0" xfId="0" applyFont="1" applyAlignment="1">
      <alignment horizontal="left" vertical="top"/>
    </xf>
    <xf numFmtId="0" fontId="12" fillId="0" borderId="6" xfId="0" applyFont="1" applyBorder="1" applyAlignment="1">
      <alignment horizontal="center" vertical="center"/>
    </xf>
    <xf numFmtId="4" fontId="12" fillId="0" borderId="4" xfId="0" applyNumberFormat="1" applyFont="1" applyBorder="1" applyAlignment="1">
      <alignment horizontal="center" vertical="top" wrapText="1"/>
    </xf>
    <xf numFmtId="4" fontId="12" fillId="0" borderId="5" xfId="0" applyNumberFormat="1" applyFont="1" applyBorder="1" applyAlignment="1">
      <alignment horizontal="center" vertical="top" wrapText="1"/>
    </xf>
    <xf numFmtId="4" fontId="12" fillId="0" borderId="6" xfId="0" applyNumberFormat="1" applyFont="1" applyBorder="1" applyAlignment="1">
      <alignment horizontal="center" vertical="top" wrapText="1"/>
    </xf>
    <xf numFmtId="43" fontId="12" fillId="0" borderId="4" xfId="1" applyFont="1" applyFill="1" applyBorder="1" applyAlignment="1">
      <alignment horizontal="center" vertical="top"/>
    </xf>
    <xf numFmtId="43" fontId="12" fillId="0" borderId="5" xfId="1" applyFont="1" applyFill="1" applyBorder="1" applyAlignment="1">
      <alignment horizontal="center" vertical="top"/>
    </xf>
    <xf numFmtId="2" fontId="12" fillId="0" borderId="4" xfId="0" applyNumberFormat="1" applyFont="1" applyBorder="1" applyAlignment="1">
      <alignment horizontal="center" vertical="top"/>
    </xf>
    <xf numFmtId="2" fontId="12" fillId="0" borderId="5" xfId="0" applyNumberFormat="1" applyFont="1" applyBorder="1" applyAlignment="1">
      <alignment horizontal="center" vertical="top"/>
    </xf>
    <xf numFmtId="4" fontId="12" fillId="0" borderId="4" xfId="0" applyNumberFormat="1" applyFont="1" applyBorder="1" applyAlignment="1">
      <alignment horizontal="center" vertical="top"/>
    </xf>
    <xf numFmtId="4" fontId="12" fillId="0" borderId="5" xfId="0" applyNumberFormat="1" applyFont="1" applyBorder="1" applyAlignment="1">
      <alignment horizontal="center" vertical="top"/>
    </xf>
    <xf numFmtId="2" fontId="12" fillId="0" borderId="4" xfId="1" applyNumberFormat="1" applyFont="1" applyFill="1" applyBorder="1" applyAlignment="1">
      <alignment horizontal="center" vertical="top"/>
    </xf>
    <xf numFmtId="2" fontId="12" fillId="0" borderId="5" xfId="1" applyNumberFormat="1" applyFont="1" applyFill="1" applyBorder="1" applyAlignment="1">
      <alignment horizontal="center" vertical="top"/>
    </xf>
    <xf numFmtId="0" fontId="18" fillId="0" borderId="1" xfId="0" applyFont="1" applyBorder="1" applyAlignment="1">
      <alignment horizontal="left" wrapText="1"/>
    </xf>
    <xf numFmtId="0" fontId="12" fillId="0" borderId="1" xfId="0" applyFont="1" applyBorder="1" applyAlignment="1">
      <alignment horizontal="left" wrapText="1"/>
    </xf>
    <xf numFmtId="0" fontId="5" fillId="0" borderId="0" xfId="2" applyFont="1" applyAlignment="1">
      <alignment horizontal="left" vertical="top" wrapText="1"/>
    </xf>
    <xf numFmtId="0" fontId="6" fillId="0" borderId="0" xfId="2" applyFont="1" applyAlignment="1">
      <alignment horizontal="left" vertical="top" wrapText="1"/>
    </xf>
    <xf numFmtId="0" fontId="5" fillId="0" borderId="1" xfId="2" applyFont="1" applyBorder="1" applyAlignment="1">
      <alignment horizontal="left" vertical="top" wrapText="1"/>
    </xf>
    <xf numFmtId="2" fontId="26" fillId="0" borderId="1" xfId="2" applyNumberFormat="1" applyFont="1" applyBorder="1" applyAlignment="1">
      <alignment vertical="top" wrapText="1"/>
    </xf>
    <xf numFmtId="2" fontId="17" fillId="0" borderId="1" xfId="2" applyNumberFormat="1" applyFont="1" applyBorder="1" applyAlignment="1">
      <alignment vertical="top" wrapText="1"/>
    </xf>
    <xf numFmtId="0" fontId="26" fillId="0" borderId="1" xfId="2" applyFont="1" applyBorder="1" applyAlignment="1">
      <alignment vertical="top" wrapText="1"/>
    </xf>
    <xf numFmtId="0" fontId="17" fillId="0" borderId="1" xfId="2" applyFont="1" applyBorder="1" applyAlignment="1">
      <alignment vertical="top" wrapText="1"/>
    </xf>
    <xf numFmtId="0" fontId="18" fillId="0" borderId="3" xfId="2" applyFont="1" applyBorder="1" applyAlignment="1">
      <alignment horizontal="left" vertical="center" wrapText="1"/>
    </xf>
    <xf numFmtId="0" fontId="19" fillId="0" borderId="4" xfId="2" applyFont="1" applyBorder="1" applyAlignment="1">
      <alignment horizontal="center" vertical="center" wrapText="1"/>
    </xf>
    <xf numFmtId="0" fontId="19" fillId="0" borderId="6" xfId="2" applyFont="1" applyBorder="1" applyAlignment="1">
      <alignment horizontal="center" vertical="center" wrapText="1"/>
    </xf>
    <xf numFmtId="0" fontId="20" fillId="0" borderId="4" xfId="2" applyFont="1" applyBorder="1" applyAlignment="1">
      <alignment horizontal="center" vertical="center" wrapText="1"/>
    </xf>
    <xf numFmtId="0" fontId="20" fillId="0" borderId="6" xfId="2" applyFont="1" applyBorder="1" applyAlignment="1">
      <alignment horizontal="center" vertical="center" wrapText="1"/>
    </xf>
    <xf numFmtId="0" fontId="20" fillId="0" borderId="2" xfId="2" applyFont="1" applyBorder="1" applyAlignment="1">
      <alignment horizontal="center" vertical="center" wrapText="1"/>
    </xf>
    <xf numFmtId="0" fontId="20" fillId="0" borderId="7" xfId="2" applyFont="1" applyBorder="1" applyAlignment="1">
      <alignment horizontal="center" vertical="center" wrapText="1"/>
    </xf>
    <xf numFmtId="0" fontId="20" fillId="0" borderId="8" xfId="2" applyFont="1" applyBorder="1" applyAlignment="1">
      <alignment horizontal="center" vertical="center" wrapText="1"/>
    </xf>
    <xf numFmtId="0" fontId="19" fillId="0" borderId="2" xfId="3" applyFont="1" applyBorder="1" applyAlignment="1">
      <alignment horizontal="center" vertical="center" wrapText="1"/>
    </xf>
    <xf numFmtId="0" fontId="19" fillId="0" borderId="7" xfId="3" applyFont="1" applyBorder="1" applyAlignment="1">
      <alignment horizontal="center" vertical="center" wrapText="1"/>
    </xf>
    <xf numFmtId="0" fontId="19" fillId="0" borderId="8" xfId="3" applyFont="1" applyBorder="1" applyAlignment="1">
      <alignment horizontal="center" vertical="center" wrapText="1"/>
    </xf>
    <xf numFmtId="0" fontId="4" fillId="0" borderId="0" xfId="2" applyFont="1" applyAlignment="1">
      <alignment horizontal="justify" wrapText="1"/>
    </xf>
    <xf numFmtId="0" fontId="19" fillId="3" borderId="4" xfId="2" applyFont="1" applyFill="1" applyBorder="1" applyAlignment="1">
      <alignment horizontal="center" vertical="center" wrapText="1"/>
    </xf>
    <xf numFmtId="0" fontId="19" fillId="3" borderId="6" xfId="2" applyFont="1" applyFill="1" applyBorder="1" applyAlignment="1">
      <alignment horizontal="center" vertical="center" wrapText="1"/>
    </xf>
    <xf numFmtId="0" fontId="20" fillId="3" borderId="4" xfId="2" applyFont="1" applyFill="1" applyBorder="1" applyAlignment="1">
      <alignment horizontal="center" vertical="center" wrapText="1"/>
    </xf>
    <xf numFmtId="0" fontId="20" fillId="3" borderId="6" xfId="2" applyFont="1" applyFill="1" applyBorder="1" applyAlignment="1">
      <alignment horizontal="center" vertical="center" wrapText="1"/>
    </xf>
    <xf numFmtId="0" fontId="4" fillId="0" borderId="13" xfId="2" applyFont="1" applyBorder="1" applyAlignment="1">
      <alignment horizontal="justify" wrapText="1"/>
    </xf>
    <xf numFmtId="0" fontId="5" fillId="0" borderId="13" xfId="2" applyFont="1" applyBorder="1" applyAlignment="1">
      <alignment horizontal="justify" wrapText="1"/>
    </xf>
    <xf numFmtId="0" fontId="5" fillId="3" borderId="1" xfId="2" applyFont="1" applyFill="1" applyBorder="1" applyAlignment="1">
      <alignment horizontal="justify" wrapText="1"/>
    </xf>
    <xf numFmtId="0" fontId="5" fillId="3" borderId="1" xfId="2" applyFont="1" applyFill="1" applyBorder="1" applyAlignment="1">
      <alignment horizontal="justify"/>
    </xf>
    <xf numFmtId="0" fontId="12" fillId="0" borderId="1" xfId="2" applyFont="1" applyBorder="1" applyAlignment="1">
      <alignment horizontal="left" vertical="top" wrapText="1"/>
    </xf>
    <xf numFmtId="0" fontId="5" fillId="0" borderId="0" xfId="2" applyFont="1" applyAlignment="1">
      <alignment horizontal="justify" wrapText="1"/>
    </xf>
  </cellXfs>
  <cellStyles count="4">
    <cellStyle name="Įprastas" xfId="0" builtinId="0"/>
    <cellStyle name="Įprastas 2" xfId="3" xr:uid="{491590BE-298F-489C-9F88-6ED2C7F57570}"/>
    <cellStyle name="Kablelis" xfId="1" builtinId="3"/>
    <cellStyle name="Normal 2" xfId="2" xr:uid="{3DE1657F-0289-41B1-A845-B409DB5F139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O104"/>
  <sheetViews>
    <sheetView zoomScale="70" zoomScaleNormal="70" zoomScaleSheetLayoutView="70" workbookViewId="0">
      <pane xSplit="12" ySplit="8" topLeftCell="M9" activePane="bottomRight" state="frozen"/>
      <selection pane="topRight" activeCell="D9" sqref="D9:D18"/>
      <selection pane="bottomLeft" activeCell="D9" sqref="D9:D18"/>
      <selection pane="bottomRight" activeCell="K97" sqref="K97:K98"/>
    </sheetView>
  </sheetViews>
  <sheetFormatPr defaultRowHeight="14.4" x14ac:dyDescent="0.3"/>
  <cols>
    <col min="1" max="1" width="4" customWidth="1"/>
    <col min="2" max="2" width="6.44140625" customWidth="1"/>
    <col min="3" max="3" width="17.44140625" customWidth="1"/>
    <col min="4" max="4" width="16.109375" customWidth="1"/>
    <col min="5" max="5" width="14.44140625" customWidth="1"/>
    <col min="6" max="6" width="33.44140625" customWidth="1"/>
    <col min="7" max="7" width="10" customWidth="1"/>
    <col min="8" max="8" width="10.5546875" customWidth="1"/>
    <col min="9" max="9" width="11" customWidth="1"/>
    <col min="10" max="10" width="32.5546875" customWidth="1"/>
    <col min="11" max="11" width="69" customWidth="1"/>
  </cols>
  <sheetData>
    <row r="1" spans="2:11" ht="15.6" x14ac:dyDescent="0.3">
      <c r="K1" s="35"/>
    </row>
    <row r="2" spans="2:11" ht="14.4" customHeight="1" x14ac:dyDescent="0.3">
      <c r="B2" s="247" t="s">
        <v>0</v>
      </c>
      <c r="C2" s="247"/>
      <c r="D2" s="247"/>
      <c r="E2" s="247"/>
      <c r="F2" s="247"/>
      <c r="G2" s="247"/>
      <c r="H2" s="247"/>
      <c r="I2" s="247"/>
      <c r="J2" s="247"/>
      <c r="K2" s="247"/>
    </row>
    <row r="3" spans="2:11" ht="18.600000000000001" customHeight="1" x14ac:dyDescent="0.3">
      <c r="B3" s="247" t="s">
        <v>1</v>
      </c>
      <c r="C3" s="247"/>
      <c r="D3" s="247"/>
      <c r="E3" s="247"/>
      <c r="F3" s="247"/>
      <c r="G3" s="247"/>
      <c r="H3" s="247"/>
      <c r="I3" s="247"/>
      <c r="J3" s="247"/>
      <c r="K3" s="247"/>
    </row>
    <row r="5" spans="2:11" ht="15.6" x14ac:dyDescent="0.3">
      <c r="B5" s="248" t="s">
        <v>2</v>
      </c>
      <c r="C5" s="248"/>
      <c r="D5" s="248"/>
      <c r="E5" s="248"/>
    </row>
    <row r="6" spans="2:11" ht="27.6" customHeight="1" x14ac:dyDescent="0.3">
      <c r="B6" s="249" t="s">
        <v>3</v>
      </c>
      <c r="C6" s="249" t="s">
        <v>4</v>
      </c>
      <c r="D6" s="249"/>
      <c r="E6" s="249" t="s">
        <v>5</v>
      </c>
      <c r="F6" s="250" t="s">
        <v>6</v>
      </c>
      <c r="G6" s="250"/>
      <c r="H6" s="250"/>
      <c r="I6" s="250"/>
      <c r="J6" s="249" t="s">
        <v>7</v>
      </c>
      <c r="K6" s="249" t="s">
        <v>8</v>
      </c>
    </row>
    <row r="7" spans="2:11" ht="64.349999999999994" customHeight="1" x14ac:dyDescent="0.3">
      <c r="B7" s="249"/>
      <c r="C7" s="3" t="s">
        <v>9</v>
      </c>
      <c r="D7" s="3" t="s">
        <v>10</v>
      </c>
      <c r="E7" s="249"/>
      <c r="F7" s="3" t="s">
        <v>11</v>
      </c>
      <c r="G7" s="3" t="s">
        <v>12</v>
      </c>
      <c r="H7" s="3" t="s">
        <v>13</v>
      </c>
      <c r="I7" s="3" t="s">
        <v>14</v>
      </c>
      <c r="J7" s="249"/>
      <c r="K7" s="249"/>
    </row>
    <row r="8" spans="2:11" ht="15.6" x14ac:dyDescent="0.3">
      <c r="B8" s="4">
        <v>1</v>
      </c>
      <c r="C8" s="4">
        <v>2</v>
      </c>
      <c r="D8" s="4">
        <v>3</v>
      </c>
      <c r="E8" s="4">
        <v>4</v>
      </c>
      <c r="F8" s="4">
        <v>5</v>
      </c>
      <c r="G8" s="4">
        <v>6</v>
      </c>
      <c r="H8" s="4">
        <v>7</v>
      </c>
      <c r="I8" s="4">
        <v>8</v>
      </c>
      <c r="J8" s="4">
        <v>9</v>
      </c>
      <c r="K8" s="4">
        <v>10</v>
      </c>
    </row>
    <row r="9" spans="2:11" ht="18" customHeight="1" x14ac:dyDescent="0.3">
      <c r="B9" s="243" t="s">
        <v>15</v>
      </c>
      <c r="C9" s="245" t="s">
        <v>16</v>
      </c>
      <c r="D9" s="243" t="s">
        <v>17</v>
      </c>
      <c r="E9" s="243" t="s">
        <v>18</v>
      </c>
      <c r="F9" s="245" t="s">
        <v>19</v>
      </c>
      <c r="G9" s="198">
        <v>20</v>
      </c>
      <c r="H9" s="198">
        <v>15</v>
      </c>
      <c r="I9" s="198">
        <v>5</v>
      </c>
      <c r="J9" s="253" t="s">
        <v>20</v>
      </c>
      <c r="K9" s="245" t="s">
        <v>21</v>
      </c>
    </row>
    <row r="10" spans="2:11" ht="15.6" x14ac:dyDescent="0.3">
      <c r="B10" s="244"/>
      <c r="C10" s="246"/>
      <c r="D10" s="244"/>
      <c r="E10" s="251"/>
      <c r="F10" s="252"/>
      <c r="G10" s="12" t="s">
        <v>22</v>
      </c>
      <c r="H10" s="12" t="s">
        <v>23</v>
      </c>
      <c r="I10" s="12" t="s">
        <v>24</v>
      </c>
      <c r="J10" s="254"/>
      <c r="K10" s="246"/>
    </row>
    <row r="11" spans="2:11" ht="16.350000000000001" customHeight="1" x14ac:dyDescent="0.3">
      <c r="B11" s="244"/>
      <c r="C11" s="246"/>
      <c r="D11" s="244"/>
      <c r="E11" s="243" t="s">
        <v>18</v>
      </c>
      <c r="F11" s="245" t="s">
        <v>25</v>
      </c>
      <c r="G11" s="198">
        <v>52</v>
      </c>
      <c r="H11" s="198">
        <v>55</v>
      </c>
      <c r="I11" s="198">
        <v>60</v>
      </c>
      <c r="J11" s="253" t="s">
        <v>20</v>
      </c>
      <c r="K11" s="246"/>
    </row>
    <row r="12" spans="2:11" ht="31.35" customHeight="1" x14ac:dyDescent="0.3">
      <c r="B12" s="244"/>
      <c r="C12" s="246"/>
      <c r="D12" s="244"/>
      <c r="E12" s="251"/>
      <c r="F12" s="252"/>
      <c r="G12" s="12" t="s">
        <v>22</v>
      </c>
      <c r="H12" s="12" t="s">
        <v>23</v>
      </c>
      <c r="I12" s="12" t="s">
        <v>24</v>
      </c>
      <c r="J12" s="254"/>
      <c r="K12" s="252"/>
    </row>
    <row r="13" spans="2:11" ht="25.35" customHeight="1" x14ac:dyDescent="0.3">
      <c r="B13" s="244"/>
      <c r="C13" s="246"/>
      <c r="D13" s="244"/>
      <c r="E13" s="243" t="s">
        <v>18</v>
      </c>
      <c r="F13" s="245" t="s">
        <v>26</v>
      </c>
      <c r="G13" s="198">
        <v>1.03</v>
      </c>
      <c r="H13" s="198">
        <v>1.03</v>
      </c>
      <c r="I13" s="198">
        <v>1.02</v>
      </c>
      <c r="J13" s="245" t="s">
        <v>27</v>
      </c>
      <c r="K13" s="245" t="s">
        <v>28</v>
      </c>
    </row>
    <row r="14" spans="2:11" ht="206.4" customHeight="1" x14ac:dyDescent="0.3">
      <c r="B14" s="244"/>
      <c r="C14" s="246"/>
      <c r="D14" s="244"/>
      <c r="E14" s="251"/>
      <c r="F14" s="252"/>
      <c r="G14" s="12" t="s">
        <v>29</v>
      </c>
      <c r="H14" s="12" t="s">
        <v>23</v>
      </c>
      <c r="I14" s="12" t="s">
        <v>24</v>
      </c>
      <c r="J14" s="252"/>
      <c r="K14" s="252"/>
    </row>
    <row r="15" spans="2:11" ht="21" customHeight="1" x14ac:dyDescent="0.3">
      <c r="B15" s="244"/>
      <c r="C15" s="246"/>
      <c r="D15" s="244"/>
      <c r="E15" s="243" t="s">
        <v>18</v>
      </c>
      <c r="F15" s="245" t="s">
        <v>30</v>
      </c>
      <c r="G15" s="198">
        <v>101</v>
      </c>
      <c r="H15" s="198">
        <v>101</v>
      </c>
      <c r="I15" s="198">
        <v>100</v>
      </c>
      <c r="J15" s="253" t="s">
        <v>20</v>
      </c>
      <c r="K15" s="245" t="s">
        <v>31</v>
      </c>
    </row>
    <row r="16" spans="2:11" ht="117" customHeight="1" x14ac:dyDescent="0.3">
      <c r="B16" s="244"/>
      <c r="C16" s="246"/>
      <c r="D16" s="244"/>
      <c r="E16" s="251"/>
      <c r="F16" s="252"/>
      <c r="G16" s="12" t="s">
        <v>32</v>
      </c>
      <c r="H16" s="12" t="s">
        <v>23</v>
      </c>
      <c r="I16" s="12" t="s">
        <v>24</v>
      </c>
      <c r="J16" s="254"/>
      <c r="K16" s="252"/>
    </row>
    <row r="17" spans="2:15" ht="20.399999999999999" customHeight="1" x14ac:dyDescent="0.3">
      <c r="B17" s="244"/>
      <c r="C17" s="246"/>
      <c r="D17" s="244"/>
      <c r="E17" s="243" t="s">
        <v>18</v>
      </c>
      <c r="F17" s="245" t="s">
        <v>33</v>
      </c>
      <c r="G17" s="198">
        <v>1.38</v>
      </c>
      <c r="H17" s="198">
        <v>1.38</v>
      </c>
      <c r="I17" s="198">
        <v>1.33</v>
      </c>
      <c r="J17" s="245" t="s">
        <v>34</v>
      </c>
      <c r="K17" s="245" t="s">
        <v>35</v>
      </c>
    </row>
    <row r="18" spans="2:15" ht="92.1" customHeight="1" x14ac:dyDescent="0.3">
      <c r="B18" s="251"/>
      <c r="C18" s="252"/>
      <c r="D18" s="251"/>
      <c r="E18" s="251"/>
      <c r="F18" s="252"/>
      <c r="G18" s="26" t="s">
        <v>32</v>
      </c>
      <c r="H18" s="26" t="s">
        <v>23</v>
      </c>
      <c r="I18" s="26" t="s">
        <v>24</v>
      </c>
      <c r="J18" s="252"/>
      <c r="K18" s="252"/>
      <c r="O18" s="15"/>
    </row>
    <row r="19" spans="2:15" ht="17.100000000000001" customHeight="1" x14ac:dyDescent="0.3">
      <c r="B19" s="259" t="s">
        <v>36</v>
      </c>
      <c r="C19" s="261" t="s">
        <v>37</v>
      </c>
      <c r="D19" s="259" t="s">
        <v>38</v>
      </c>
      <c r="E19" s="259" t="s">
        <v>39</v>
      </c>
      <c r="F19" s="257" t="s">
        <v>40</v>
      </c>
      <c r="G19" s="199">
        <v>0</v>
      </c>
      <c r="H19" s="199">
        <v>0</v>
      </c>
      <c r="I19" s="199">
        <f>'IV skyrius VII skirsnis'!O39</f>
        <v>4925</v>
      </c>
      <c r="J19" s="255" t="s">
        <v>20</v>
      </c>
      <c r="K19" s="253" t="s">
        <v>20</v>
      </c>
    </row>
    <row r="20" spans="2:15" ht="48" customHeight="1" x14ac:dyDescent="0.3">
      <c r="B20" s="260"/>
      <c r="C20" s="262"/>
      <c r="D20" s="260"/>
      <c r="E20" s="260"/>
      <c r="F20" s="258"/>
      <c r="G20" s="12" t="s">
        <v>29</v>
      </c>
      <c r="H20" s="12" t="s">
        <v>41</v>
      </c>
      <c r="I20" s="12" t="s">
        <v>42</v>
      </c>
      <c r="J20" s="256"/>
      <c r="K20" s="254"/>
    </row>
    <row r="21" spans="2:15" ht="15.6" customHeight="1" x14ac:dyDescent="0.3">
      <c r="B21" s="259" t="s">
        <v>43</v>
      </c>
      <c r="C21" s="261" t="s">
        <v>44</v>
      </c>
      <c r="D21" s="259" t="s">
        <v>45</v>
      </c>
      <c r="E21" s="259" t="s">
        <v>39</v>
      </c>
      <c r="F21" s="261" t="s">
        <v>46</v>
      </c>
      <c r="G21" s="200">
        <v>0</v>
      </c>
      <c r="H21" s="200">
        <v>0</v>
      </c>
      <c r="I21" s="201">
        <f>'IV skyrius III skirsnis'!N10</f>
        <v>2</v>
      </c>
      <c r="J21" s="253" t="s">
        <v>20</v>
      </c>
      <c r="K21" s="253" t="s">
        <v>20</v>
      </c>
    </row>
    <row r="22" spans="2:15" ht="32.4" customHeight="1" x14ac:dyDescent="0.3">
      <c r="B22" s="260"/>
      <c r="C22" s="262"/>
      <c r="D22" s="260"/>
      <c r="E22" s="260"/>
      <c r="F22" s="262"/>
      <c r="G22" s="12" t="s">
        <v>29</v>
      </c>
      <c r="H22" s="12" t="s">
        <v>41</v>
      </c>
      <c r="I22" s="12" t="str">
        <f>'IV skyrius III skirsnis'!N11</f>
        <v>(2027)</v>
      </c>
      <c r="J22" s="254"/>
      <c r="K22" s="254"/>
    </row>
    <row r="23" spans="2:15" ht="17.100000000000001" customHeight="1" x14ac:dyDescent="0.3">
      <c r="B23" s="259" t="s">
        <v>47</v>
      </c>
      <c r="C23" s="261" t="s">
        <v>48</v>
      </c>
      <c r="D23" s="259" t="s">
        <v>49</v>
      </c>
      <c r="E23" s="259" t="s">
        <v>39</v>
      </c>
      <c r="F23" s="261" t="s">
        <v>50</v>
      </c>
      <c r="G23" s="198">
        <v>0</v>
      </c>
      <c r="H23" s="198">
        <v>0</v>
      </c>
      <c r="I23" s="202">
        <f>'IV skyrius XI skirsnis'!N10</f>
        <v>60720</v>
      </c>
      <c r="J23" s="253" t="s">
        <v>20</v>
      </c>
      <c r="K23" s="253" t="s">
        <v>20</v>
      </c>
    </row>
    <row r="24" spans="2:15" ht="33" customHeight="1" x14ac:dyDescent="0.3">
      <c r="B24" s="260"/>
      <c r="C24" s="262"/>
      <c r="D24" s="260"/>
      <c r="E24" s="260"/>
      <c r="F24" s="262"/>
      <c r="G24" s="12" t="s">
        <v>29</v>
      </c>
      <c r="H24" s="12" t="s">
        <v>41</v>
      </c>
      <c r="I24" s="12" t="s">
        <v>42</v>
      </c>
      <c r="J24" s="254"/>
      <c r="K24" s="254"/>
    </row>
    <row r="25" spans="2:15" ht="16.350000000000001" customHeight="1" x14ac:dyDescent="0.3">
      <c r="B25" s="243" t="s">
        <v>51</v>
      </c>
      <c r="C25" s="245" t="s">
        <v>52</v>
      </c>
      <c r="D25" s="243" t="s">
        <v>53</v>
      </c>
      <c r="E25" s="259" t="s">
        <v>39</v>
      </c>
      <c r="F25" s="261" t="s">
        <v>54</v>
      </c>
      <c r="G25" s="185">
        <v>0</v>
      </c>
      <c r="H25" s="185">
        <v>0</v>
      </c>
      <c r="I25" s="203">
        <f>'IV skyrius VI skirsnis'!N10</f>
        <v>169432</v>
      </c>
      <c r="J25" s="253" t="s">
        <v>20</v>
      </c>
      <c r="K25" s="253" t="s">
        <v>20</v>
      </c>
    </row>
    <row r="26" spans="2:15" ht="46.35" customHeight="1" x14ac:dyDescent="0.3">
      <c r="B26" s="244"/>
      <c r="C26" s="246"/>
      <c r="D26" s="244"/>
      <c r="E26" s="260"/>
      <c r="F26" s="262"/>
      <c r="G26" s="12" t="s">
        <v>22</v>
      </c>
      <c r="H26" s="12" t="s">
        <v>41</v>
      </c>
      <c r="I26" s="12" t="s">
        <v>42</v>
      </c>
      <c r="J26" s="254"/>
      <c r="K26" s="254"/>
    </row>
    <row r="27" spans="2:15" ht="15.6" x14ac:dyDescent="0.3">
      <c r="B27" s="243" t="s">
        <v>55</v>
      </c>
      <c r="C27" s="245" t="s">
        <v>56</v>
      </c>
      <c r="D27" s="243" t="s">
        <v>57</v>
      </c>
      <c r="E27" s="243" t="s">
        <v>39</v>
      </c>
      <c r="F27" s="245" t="s">
        <v>58</v>
      </c>
      <c r="G27" s="26" t="s">
        <v>59</v>
      </c>
      <c r="H27" s="26" t="s">
        <v>59</v>
      </c>
      <c r="I27" s="196">
        <f>'IV skyrius XV skirsnis'!N10</f>
        <v>0.12</v>
      </c>
      <c r="J27" s="253" t="s">
        <v>20</v>
      </c>
      <c r="K27" s="253" t="s">
        <v>20</v>
      </c>
    </row>
    <row r="28" spans="2:15" ht="48.6" customHeight="1" x14ac:dyDescent="0.3">
      <c r="B28" s="251"/>
      <c r="C28" s="252"/>
      <c r="D28" s="251"/>
      <c r="E28" s="251"/>
      <c r="F28" s="252"/>
      <c r="G28" s="26" t="s">
        <v>29</v>
      </c>
      <c r="H28" s="26" t="s">
        <v>23</v>
      </c>
      <c r="I28" s="26" t="s">
        <v>60</v>
      </c>
      <c r="J28" s="254"/>
      <c r="K28" s="254"/>
    </row>
    <row r="29" spans="2:15" ht="17.100000000000001" customHeight="1" x14ac:dyDescent="0.3">
      <c r="B29" s="243" t="s">
        <v>61</v>
      </c>
      <c r="C29" s="245" t="s">
        <v>62</v>
      </c>
      <c r="D29" s="243" t="s">
        <v>63</v>
      </c>
      <c r="E29" s="243" t="s">
        <v>18</v>
      </c>
      <c r="F29" s="245" t="s">
        <v>64</v>
      </c>
      <c r="G29" s="198">
        <v>5.6</v>
      </c>
      <c r="H29" s="198">
        <v>5.6</v>
      </c>
      <c r="I29" s="198">
        <v>5</v>
      </c>
      <c r="J29" s="245" t="s">
        <v>34</v>
      </c>
      <c r="K29" s="245" t="s">
        <v>65</v>
      </c>
    </row>
    <row r="30" spans="2:15" ht="53.1" customHeight="1" x14ac:dyDescent="0.3">
      <c r="B30" s="244"/>
      <c r="C30" s="246"/>
      <c r="D30" s="244"/>
      <c r="E30" s="251"/>
      <c r="F30" s="252"/>
      <c r="G30" s="12" t="s">
        <v>22</v>
      </c>
      <c r="H30" s="12" t="s">
        <v>23</v>
      </c>
      <c r="I30" s="12" t="s">
        <v>24</v>
      </c>
      <c r="J30" s="246"/>
      <c r="K30" s="246"/>
    </row>
    <row r="31" spans="2:15" ht="17.399999999999999" customHeight="1" x14ac:dyDescent="0.3">
      <c r="B31" s="244"/>
      <c r="C31" s="246"/>
      <c r="D31" s="244"/>
      <c r="E31" s="243" t="s">
        <v>18</v>
      </c>
      <c r="F31" s="245" t="s">
        <v>66</v>
      </c>
      <c r="G31" s="198">
        <v>20.100000000000001</v>
      </c>
      <c r="H31" s="198">
        <v>23.9</v>
      </c>
      <c r="I31" s="198">
        <v>28.4</v>
      </c>
      <c r="J31" s="246"/>
      <c r="K31" s="246"/>
    </row>
    <row r="32" spans="2:15" ht="66.599999999999994" customHeight="1" x14ac:dyDescent="0.3">
      <c r="B32" s="244"/>
      <c r="C32" s="246"/>
      <c r="D32" s="244"/>
      <c r="E32" s="251"/>
      <c r="F32" s="252"/>
      <c r="G32" s="12" t="s">
        <v>32</v>
      </c>
      <c r="H32" s="12" t="s">
        <v>23</v>
      </c>
      <c r="I32" s="12" t="s">
        <v>24</v>
      </c>
      <c r="J32" s="246"/>
      <c r="K32" s="246"/>
    </row>
    <row r="33" spans="2:11" ht="16.350000000000001" customHeight="1" x14ac:dyDescent="0.3">
      <c r="B33" s="244"/>
      <c r="C33" s="246"/>
      <c r="D33" s="244"/>
      <c r="E33" s="243" t="s">
        <v>18</v>
      </c>
      <c r="F33" s="245" t="s">
        <v>67</v>
      </c>
      <c r="G33" s="198">
        <v>22</v>
      </c>
      <c r="H33" s="198">
        <v>20.2</v>
      </c>
      <c r="I33" s="198">
        <v>16.399999999999999</v>
      </c>
      <c r="J33" s="246"/>
      <c r="K33" s="246"/>
    </row>
    <row r="34" spans="2:11" ht="21" customHeight="1" x14ac:dyDescent="0.3">
      <c r="B34" s="244"/>
      <c r="C34" s="246"/>
      <c r="D34" s="244"/>
      <c r="E34" s="251"/>
      <c r="F34" s="252"/>
      <c r="G34" s="12" t="s">
        <v>22</v>
      </c>
      <c r="H34" s="12" t="s">
        <v>23</v>
      </c>
      <c r="I34" s="12" t="s">
        <v>24</v>
      </c>
      <c r="J34" s="252"/>
      <c r="K34" s="252"/>
    </row>
    <row r="35" spans="2:11" ht="17.399999999999999" customHeight="1" x14ac:dyDescent="0.3">
      <c r="B35" s="244"/>
      <c r="C35" s="246"/>
      <c r="D35" s="244"/>
      <c r="E35" s="243" t="s">
        <v>18</v>
      </c>
      <c r="F35" s="245" t="s">
        <v>68</v>
      </c>
      <c r="G35" s="198">
        <v>90.4</v>
      </c>
      <c r="H35" s="198">
        <v>90.5</v>
      </c>
      <c r="I35" s="198">
        <v>91.5</v>
      </c>
      <c r="J35" s="253" t="s">
        <v>20</v>
      </c>
      <c r="K35" s="245" t="s">
        <v>69</v>
      </c>
    </row>
    <row r="36" spans="2:11" ht="46.35" customHeight="1" x14ac:dyDescent="0.3">
      <c r="B36" s="244"/>
      <c r="C36" s="246"/>
      <c r="D36" s="244"/>
      <c r="E36" s="251"/>
      <c r="F36" s="252"/>
      <c r="G36" s="12" t="s">
        <v>22</v>
      </c>
      <c r="H36" s="12" t="s">
        <v>23</v>
      </c>
      <c r="I36" s="12" t="s">
        <v>24</v>
      </c>
      <c r="J36" s="254"/>
      <c r="K36" s="246"/>
    </row>
    <row r="37" spans="2:11" ht="19.350000000000001" customHeight="1" x14ac:dyDescent="0.3">
      <c r="B37" s="244"/>
      <c r="C37" s="246"/>
      <c r="D37" s="244"/>
      <c r="E37" s="243" t="s">
        <v>18</v>
      </c>
      <c r="F37" s="245" t="s">
        <v>70</v>
      </c>
      <c r="G37" s="204">
        <v>84.5</v>
      </c>
      <c r="H37" s="204">
        <v>85</v>
      </c>
      <c r="I37" s="204">
        <v>95</v>
      </c>
      <c r="J37" s="253" t="s">
        <v>20</v>
      </c>
      <c r="K37" s="246"/>
    </row>
    <row r="38" spans="2:11" ht="62.4" customHeight="1" x14ac:dyDescent="0.3">
      <c r="B38" s="244"/>
      <c r="C38" s="246"/>
      <c r="D38" s="244"/>
      <c r="E38" s="251"/>
      <c r="F38" s="252"/>
      <c r="G38" s="12" t="s">
        <v>22</v>
      </c>
      <c r="H38" s="12" t="s">
        <v>23</v>
      </c>
      <c r="I38" s="12" t="s">
        <v>24</v>
      </c>
      <c r="J38" s="254"/>
      <c r="K38" s="252"/>
    </row>
    <row r="39" spans="2:11" ht="19.350000000000001" customHeight="1" x14ac:dyDescent="0.3">
      <c r="B39" s="244"/>
      <c r="C39" s="246"/>
      <c r="D39" s="244"/>
      <c r="E39" s="243" t="s">
        <v>18</v>
      </c>
      <c r="F39" s="245" t="s">
        <v>71</v>
      </c>
      <c r="G39" s="198">
        <v>59</v>
      </c>
      <c r="H39" s="198">
        <v>59</v>
      </c>
      <c r="I39" s="198">
        <v>88</v>
      </c>
      <c r="J39" s="245" t="s">
        <v>34</v>
      </c>
      <c r="K39" s="245" t="s">
        <v>72</v>
      </c>
    </row>
    <row r="40" spans="2:11" ht="96.6" customHeight="1" x14ac:dyDescent="0.3">
      <c r="B40" s="244"/>
      <c r="C40" s="246"/>
      <c r="D40" s="244"/>
      <c r="E40" s="251"/>
      <c r="F40" s="252"/>
      <c r="G40" s="12" t="s">
        <v>22</v>
      </c>
      <c r="H40" s="12" t="s">
        <v>23</v>
      </c>
      <c r="I40" s="12" t="s">
        <v>24</v>
      </c>
      <c r="J40" s="252"/>
      <c r="K40" s="252"/>
    </row>
    <row r="41" spans="2:11" ht="20.399999999999999" customHeight="1" x14ac:dyDescent="0.3">
      <c r="B41" s="244"/>
      <c r="C41" s="246"/>
      <c r="D41" s="244"/>
      <c r="E41" s="243" t="s">
        <v>18</v>
      </c>
      <c r="F41" s="245" t="s">
        <v>73</v>
      </c>
      <c r="G41" s="198">
        <v>24</v>
      </c>
      <c r="H41" s="198">
        <v>24</v>
      </c>
      <c r="I41" s="198">
        <v>27</v>
      </c>
      <c r="J41" s="253" t="s">
        <v>20</v>
      </c>
      <c r="K41" s="246" t="s">
        <v>74</v>
      </c>
    </row>
    <row r="42" spans="2:11" ht="61.35" customHeight="1" x14ac:dyDescent="0.3">
      <c r="B42" s="244"/>
      <c r="C42" s="246"/>
      <c r="D42" s="244"/>
      <c r="E42" s="251"/>
      <c r="F42" s="252"/>
      <c r="G42" s="12" t="s">
        <v>22</v>
      </c>
      <c r="H42" s="12" t="s">
        <v>23</v>
      </c>
      <c r="I42" s="12" t="s">
        <v>24</v>
      </c>
      <c r="J42" s="254"/>
      <c r="K42" s="252"/>
    </row>
    <row r="43" spans="2:11" ht="18.600000000000001" customHeight="1" x14ac:dyDescent="0.3">
      <c r="B43" s="244"/>
      <c r="C43" s="246"/>
      <c r="D43" s="244"/>
      <c r="E43" s="243" t="s">
        <v>18</v>
      </c>
      <c r="F43" s="245" t="s">
        <v>75</v>
      </c>
      <c r="G43" s="198">
        <v>298</v>
      </c>
      <c r="H43" s="198">
        <v>220</v>
      </c>
      <c r="I43" s="198">
        <v>160</v>
      </c>
      <c r="J43" s="253" t="s">
        <v>20</v>
      </c>
      <c r="K43" s="245" t="s">
        <v>76</v>
      </c>
    </row>
    <row r="44" spans="2:11" ht="66.599999999999994" customHeight="1" x14ac:dyDescent="0.3">
      <c r="B44" s="244"/>
      <c r="C44" s="246"/>
      <c r="D44" s="244"/>
      <c r="E44" s="251"/>
      <c r="F44" s="252"/>
      <c r="G44" s="12" t="s">
        <v>22</v>
      </c>
      <c r="H44" s="12" t="s">
        <v>23</v>
      </c>
      <c r="I44" s="12" t="s">
        <v>24</v>
      </c>
      <c r="J44" s="254"/>
      <c r="K44" s="252"/>
    </row>
    <row r="45" spans="2:11" ht="18" customHeight="1" x14ac:dyDescent="0.3">
      <c r="B45" s="244"/>
      <c r="C45" s="246"/>
      <c r="D45" s="244"/>
      <c r="E45" s="243" t="s">
        <v>18</v>
      </c>
      <c r="F45" s="245" t="s">
        <v>77</v>
      </c>
      <c r="G45" s="198">
        <v>195</v>
      </c>
      <c r="H45" s="198">
        <v>150</v>
      </c>
      <c r="I45" s="198">
        <v>100</v>
      </c>
      <c r="J45" s="253" t="s">
        <v>20</v>
      </c>
      <c r="K45" s="245" t="s">
        <v>78</v>
      </c>
    </row>
    <row r="46" spans="2:11" ht="80.400000000000006" customHeight="1" x14ac:dyDescent="0.3">
      <c r="B46" s="244"/>
      <c r="C46" s="246"/>
      <c r="D46" s="244"/>
      <c r="E46" s="251"/>
      <c r="F46" s="252"/>
      <c r="G46" s="12" t="s">
        <v>22</v>
      </c>
      <c r="H46" s="12" t="s">
        <v>23</v>
      </c>
      <c r="I46" s="12" t="s">
        <v>24</v>
      </c>
      <c r="J46" s="254"/>
      <c r="K46" s="252"/>
    </row>
    <row r="47" spans="2:11" ht="19.350000000000001" customHeight="1" x14ac:dyDescent="0.3">
      <c r="B47" s="244"/>
      <c r="C47" s="246"/>
      <c r="D47" s="244"/>
      <c r="E47" s="243" t="s">
        <v>18</v>
      </c>
      <c r="F47" s="245" t="s">
        <v>79</v>
      </c>
      <c r="G47" s="198">
        <v>58</v>
      </c>
      <c r="H47" s="198">
        <v>45</v>
      </c>
      <c r="I47" s="198">
        <v>30</v>
      </c>
      <c r="J47" s="253" t="s">
        <v>20</v>
      </c>
      <c r="K47" s="245" t="s">
        <v>80</v>
      </c>
    </row>
    <row r="48" spans="2:11" ht="35.4" customHeight="1" x14ac:dyDescent="0.3">
      <c r="B48" s="244"/>
      <c r="C48" s="246"/>
      <c r="D48" s="244"/>
      <c r="E48" s="251"/>
      <c r="F48" s="252"/>
      <c r="G48" s="12" t="s">
        <v>22</v>
      </c>
      <c r="H48" s="12" t="s">
        <v>23</v>
      </c>
      <c r="I48" s="12" t="s">
        <v>24</v>
      </c>
      <c r="J48" s="254"/>
      <c r="K48" s="246"/>
    </row>
    <row r="49" spans="2:11" ht="15.6" customHeight="1" x14ac:dyDescent="0.3">
      <c r="B49" s="244"/>
      <c r="C49" s="246"/>
      <c r="D49" s="244"/>
      <c r="E49" s="243" t="s">
        <v>18</v>
      </c>
      <c r="F49" s="245" t="s">
        <v>81</v>
      </c>
      <c r="G49" s="198">
        <v>204</v>
      </c>
      <c r="H49" s="198">
        <v>153</v>
      </c>
      <c r="I49" s="198">
        <v>102</v>
      </c>
      <c r="J49" s="253" t="s">
        <v>20</v>
      </c>
      <c r="K49" s="246"/>
    </row>
    <row r="50" spans="2:11" ht="33.6" customHeight="1" x14ac:dyDescent="0.3">
      <c r="B50" s="244"/>
      <c r="C50" s="246"/>
      <c r="D50" s="244"/>
      <c r="E50" s="251"/>
      <c r="F50" s="252"/>
      <c r="G50" s="12" t="s">
        <v>22</v>
      </c>
      <c r="H50" s="12" t="s">
        <v>23</v>
      </c>
      <c r="I50" s="12" t="s">
        <v>24</v>
      </c>
      <c r="J50" s="254"/>
      <c r="K50" s="252"/>
    </row>
    <row r="51" spans="2:11" ht="15.6" x14ac:dyDescent="0.3">
      <c r="B51" s="244"/>
      <c r="C51" s="246"/>
      <c r="D51" s="244"/>
      <c r="E51" s="243" t="s">
        <v>18</v>
      </c>
      <c r="F51" s="245" t="s">
        <v>82</v>
      </c>
      <c r="G51" s="198">
        <v>92</v>
      </c>
      <c r="H51" s="198">
        <v>95</v>
      </c>
      <c r="I51" s="198">
        <v>100</v>
      </c>
      <c r="J51" s="253" t="s">
        <v>20</v>
      </c>
      <c r="K51" s="253" t="s">
        <v>20</v>
      </c>
    </row>
    <row r="52" spans="2:11" ht="15.6" x14ac:dyDescent="0.3">
      <c r="B52" s="244"/>
      <c r="C52" s="246"/>
      <c r="D52" s="244"/>
      <c r="E52" s="251"/>
      <c r="F52" s="252"/>
      <c r="G52" s="12" t="s">
        <v>22</v>
      </c>
      <c r="H52" s="12" t="s">
        <v>23</v>
      </c>
      <c r="I52" s="12" t="s">
        <v>24</v>
      </c>
      <c r="J52" s="254"/>
      <c r="K52" s="254"/>
    </row>
    <row r="53" spans="2:11" ht="21.6" customHeight="1" x14ac:dyDescent="0.3">
      <c r="B53" s="244"/>
      <c r="C53" s="246"/>
      <c r="D53" s="244"/>
      <c r="E53" s="243" t="s">
        <v>18</v>
      </c>
      <c r="F53" s="245" t="s">
        <v>83</v>
      </c>
      <c r="G53" s="198">
        <v>48.3</v>
      </c>
      <c r="H53" s="198">
        <v>85</v>
      </c>
      <c r="I53" s="198">
        <v>90</v>
      </c>
      <c r="J53" s="253" t="s">
        <v>20</v>
      </c>
      <c r="K53" s="253" t="s">
        <v>20</v>
      </c>
    </row>
    <row r="54" spans="2:11" ht="61.35" customHeight="1" x14ac:dyDescent="0.3">
      <c r="B54" s="244"/>
      <c r="C54" s="246"/>
      <c r="D54" s="244"/>
      <c r="E54" s="251"/>
      <c r="F54" s="252"/>
      <c r="G54" s="12" t="s">
        <v>84</v>
      </c>
      <c r="H54" s="12" t="s">
        <v>23</v>
      </c>
      <c r="I54" s="12" t="s">
        <v>24</v>
      </c>
      <c r="J54" s="254"/>
      <c r="K54" s="254"/>
    </row>
    <row r="55" spans="2:11" ht="19.350000000000001" customHeight="1" x14ac:dyDescent="0.3">
      <c r="B55" s="244"/>
      <c r="C55" s="246"/>
      <c r="D55" s="244"/>
      <c r="E55" s="243" t="s">
        <v>18</v>
      </c>
      <c r="F55" s="245" t="s">
        <v>85</v>
      </c>
      <c r="G55" s="198">
        <v>66</v>
      </c>
      <c r="H55" s="198">
        <v>68</v>
      </c>
      <c r="I55" s="198">
        <v>75</v>
      </c>
      <c r="J55" s="253" t="s">
        <v>20</v>
      </c>
      <c r="K55" s="253" t="s">
        <v>20</v>
      </c>
    </row>
    <row r="56" spans="2:11" ht="99" customHeight="1" x14ac:dyDescent="0.3">
      <c r="B56" s="251"/>
      <c r="C56" s="252"/>
      <c r="D56" s="251"/>
      <c r="E56" s="251"/>
      <c r="F56" s="252"/>
      <c r="G56" s="12" t="s">
        <v>32</v>
      </c>
      <c r="H56" s="12" t="s">
        <v>23</v>
      </c>
      <c r="I56" s="12" t="s">
        <v>24</v>
      </c>
      <c r="J56" s="254"/>
      <c r="K56" s="254"/>
    </row>
    <row r="57" spans="2:11" ht="17.100000000000001" customHeight="1" x14ac:dyDescent="0.3">
      <c r="B57" s="243" t="s">
        <v>86</v>
      </c>
      <c r="C57" s="245" t="s">
        <v>87</v>
      </c>
      <c r="D57" s="243" t="s">
        <v>88</v>
      </c>
      <c r="E57" s="243" t="s">
        <v>39</v>
      </c>
      <c r="F57" s="245" t="s">
        <v>89</v>
      </c>
      <c r="G57" s="198">
        <v>0</v>
      </c>
      <c r="H57" s="198">
        <v>0</v>
      </c>
      <c r="I57" s="202">
        <f>'IV skyrius V skirsnis'!N10</f>
        <v>290</v>
      </c>
      <c r="J57" s="253" t="s">
        <v>20</v>
      </c>
      <c r="K57" s="253" t="s">
        <v>20</v>
      </c>
    </row>
    <row r="58" spans="2:11" ht="56.1" customHeight="1" x14ac:dyDescent="0.3">
      <c r="B58" s="251"/>
      <c r="C58" s="252"/>
      <c r="D58" s="251"/>
      <c r="E58" s="251"/>
      <c r="F58" s="252"/>
      <c r="G58" s="12" t="s">
        <v>29</v>
      </c>
      <c r="H58" s="12" t="s">
        <v>41</v>
      </c>
      <c r="I58" s="12" t="str">
        <f>'IV skyrius V skirsnis'!N11</f>
        <v>(2029)</v>
      </c>
      <c r="J58" s="254"/>
      <c r="K58" s="254"/>
    </row>
    <row r="59" spans="2:11" ht="15.6" customHeight="1" x14ac:dyDescent="0.3">
      <c r="B59" s="243" t="s">
        <v>90</v>
      </c>
      <c r="C59" s="245" t="s">
        <v>91</v>
      </c>
      <c r="D59" s="243" t="s">
        <v>92</v>
      </c>
      <c r="E59" s="243" t="s">
        <v>39</v>
      </c>
      <c r="F59" s="245" t="s">
        <v>93</v>
      </c>
      <c r="G59" s="198">
        <v>0</v>
      </c>
      <c r="H59" s="198">
        <v>0</v>
      </c>
      <c r="I59" s="202">
        <f>'IV skyrius IX skirsnis'!N10</f>
        <v>136</v>
      </c>
      <c r="J59" s="253" t="s">
        <v>20</v>
      </c>
      <c r="K59" s="253" t="s">
        <v>20</v>
      </c>
    </row>
    <row r="60" spans="2:11" ht="53.1" customHeight="1" x14ac:dyDescent="0.3">
      <c r="B60" s="244"/>
      <c r="C60" s="246"/>
      <c r="D60" s="244"/>
      <c r="E60" s="251"/>
      <c r="F60" s="252"/>
      <c r="G60" s="12" t="s">
        <v>29</v>
      </c>
      <c r="H60" s="12" t="s">
        <v>41</v>
      </c>
      <c r="I60" s="12" t="str">
        <f>'IV skyrius IX skirsnis'!N11</f>
        <v>(2029)</v>
      </c>
      <c r="J60" s="254"/>
      <c r="K60" s="254"/>
    </row>
    <row r="61" spans="2:11" ht="18" customHeight="1" x14ac:dyDescent="0.3">
      <c r="B61" s="244"/>
      <c r="C61" s="246"/>
      <c r="D61" s="244"/>
      <c r="E61" s="243" t="s">
        <v>39</v>
      </c>
      <c r="F61" s="245" t="s">
        <v>94</v>
      </c>
      <c r="G61" s="198">
        <v>0</v>
      </c>
      <c r="H61" s="198">
        <v>0</v>
      </c>
      <c r="I61" s="202">
        <f>'IV skyrius X skirsnis'!N10</f>
        <v>660</v>
      </c>
      <c r="J61" s="253" t="s">
        <v>20</v>
      </c>
      <c r="K61" s="253" t="s">
        <v>20</v>
      </c>
    </row>
    <row r="62" spans="2:11" ht="80.400000000000006" customHeight="1" x14ac:dyDescent="0.3">
      <c r="B62" s="244"/>
      <c r="C62" s="246"/>
      <c r="D62" s="244"/>
      <c r="E62" s="251"/>
      <c r="F62" s="252"/>
      <c r="G62" s="12" t="s">
        <v>29</v>
      </c>
      <c r="H62" s="12" t="s">
        <v>41</v>
      </c>
      <c r="I62" s="12" t="str">
        <f>'IV skyrius X skirsnis'!N11</f>
        <v>(2029)</v>
      </c>
      <c r="J62" s="254"/>
      <c r="K62" s="254"/>
    </row>
    <row r="63" spans="2:11" ht="22.35" customHeight="1" x14ac:dyDescent="0.3">
      <c r="B63" s="244"/>
      <c r="C63" s="246"/>
      <c r="D63" s="244"/>
      <c r="E63" s="243" t="s">
        <v>39</v>
      </c>
      <c r="F63" s="245" t="s">
        <v>95</v>
      </c>
      <c r="G63" s="198">
        <v>0</v>
      </c>
      <c r="H63" s="198">
        <v>0</v>
      </c>
      <c r="I63" s="202">
        <f>'IV skyrius XIV skirsnis'!N10</f>
        <v>414</v>
      </c>
      <c r="J63" s="253" t="s">
        <v>20</v>
      </c>
      <c r="K63" s="253" t="s">
        <v>20</v>
      </c>
    </row>
    <row r="64" spans="2:11" ht="45" customHeight="1" x14ac:dyDescent="0.3">
      <c r="B64" s="251"/>
      <c r="C64" s="252"/>
      <c r="D64" s="251"/>
      <c r="E64" s="251"/>
      <c r="F64" s="252"/>
      <c r="G64" s="12" t="s">
        <v>32</v>
      </c>
      <c r="H64" s="12" t="s">
        <v>41</v>
      </c>
      <c r="I64" s="12" t="s">
        <v>42</v>
      </c>
      <c r="J64" s="254"/>
      <c r="K64" s="254"/>
    </row>
    <row r="65" spans="2:11" ht="17.399999999999999" customHeight="1" x14ac:dyDescent="0.3">
      <c r="B65" s="243" t="s">
        <v>96</v>
      </c>
      <c r="C65" s="245" t="s">
        <v>97</v>
      </c>
      <c r="D65" s="243" t="s">
        <v>98</v>
      </c>
      <c r="E65" s="243" t="s">
        <v>39</v>
      </c>
      <c r="F65" s="245" t="s">
        <v>99</v>
      </c>
      <c r="G65" s="198">
        <v>0</v>
      </c>
      <c r="H65" s="198">
        <v>0</v>
      </c>
      <c r="I65" s="205">
        <f>'IV skyrius VIII skirsinis'!N10</f>
        <v>80</v>
      </c>
      <c r="J65" s="253" t="s">
        <v>20</v>
      </c>
      <c r="K65" s="253" t="s">
        <v>20</v>
      </c>
    </row>
    <row r="66" spans="2:11" ht="51.6" customHeight="1" x14ac:dyDescent="0.3">
      <c r="B66" s="244"/>
      <c r="C66" s="246"/>
      <c r="D66" s="244"/>
      <c r="E66" s="251"/>
      <c r="F66" s="252"/>
      <c r="G66" s="12" t="s">
        <v>22</v>
      </c>
      <c r="H66" s="12" t="s">
        <v>41</v>
      </c>
      <c r="I66" s="12" t="s">
        <v>42</v>
      </c>
      <c r="J66" s="254"/>
      <c r="K66" s="254"/>
    </row>
    <row r="67" spans="2:11" ht="21.6" customHeight="1" x14ac:dyDescent="0.3">
      <c r="B67" s="244"/>
      <c r="C67" s="246"/>
      <c r="D67" s="244"/>
      <c r="E67" s="243" t="s">
        <v>39</v>
      </c>
      <c r="F67" s="245" t="s">
        <v>100</v>
      </c>
      <c r="G67" s="198">
        <v>0</v>
      </c>
      <c r="H67" s="198">
        <v>0</v>
      </c>
      <c r="I67" s="206">
        <f>'IV skyrius VIII skirsinis'!N12</f>
        <v>80.27790128946198</v>
      </c>
      <c r="J67" s="253" t="s">
        <v>20</v>
      </c>
      <c r="K67" s="253" t="s">
        <v>20</v>
      </c>
    </row>
    <row r="68" spans="2:11" ht="44.1" customHeight="1" x14ac:dyDescent="0.3">
      <c r="B68" s="244"/>
      <c r="C68" s="246"/>
      <c r="D68" s="244"/>
      <c r="E68" s="251"/>
      <c r="F68" s="252"/>
      <c r="G68" s="12" t="s">
        <v>101</v>
      </c>
      <c r="H68" s="12" t="s">
        <v>41</v>
      </c>
      <c r="I68" s="12" t="s">
        <v>42</v>
      </c>
      <c r="J68" s="254"/>
      <c r="K68" s="254"/>
    </row>
    <row r="69" spans="2:11" ht="44.1" customHeight="1" x14ac:dyDescent="0.3">
      <c r="B69" s="244"/>
      <c r="C69" s="246"/>
      <c r="D69" s="244"/>
      <c r="E69" s="243" t="s">
        <v>39</v>
      </c>
      <c r="F69" s="245" t="s">
        <v>102</v>
      </c>
      <c r="G69" s="198">
        <v>0</v>
      </c>
      <c r="H69" s="202">
        <v>0</v>
      </c>
      <c r="I69" s="202">
        <f>'IV skyrius XIII skirsnis '!N12</f>
        <v>80</v>
      </c>
      <c r="J69" s="181"/>
      <c r="K69" s="181"/>
    </row>
    <row r="70" spans="2:11" ht="44.1" customHeight="1" x14ac:dyDescent="0.3">
      <c r="B70" s="244"/>
      <c r="C70" s="246"/>
      <c r="D70" s="244"/>
      <c r="E70" s="251"/>
      <c r="F70" s="252"/>
      <c r="G70" s="12" t="s">
        <v>29</v>
      </c>
      <c r="H70" s="12" t="s">
        <v>41</v>
      </c>
      <c r="I70" s="12" t="s">
        <v>42</v>
      </c>
      <c r="J70" s="181"/>
      <c r="K70" s="181"/>
    </row>
    <row r="71" spans="2:11" ht="44.1" customHeight="1" x14ac:dyDescent="0.3">
      <c r="B71" s="244"/>
      <c r="C71" s="246"/>
      <c r="D71" s="244"/>
      <c r="E71" s="243" t="s">
        <v>39</v>
      </c>
      <c r="F71" s="245" t="s">
        <v>103</v>
      </c>
      <c r="G71" s="198">
        <v>0</v>
      </c>
      <c r="H71" s="202">
        <v>0</v>
      </c>
      <c r="I71" s="202">
        <f>'IV skyrius XIII skirsnis '!N14</f>
        <v>80</v>
      </c>
      <c r="J71" s="181"/>
      <c r="K71" s="181"/>
    </row>
    <row r="72" spans="2:11" ht="44.1" customHeight="1" x14ac:dyDescent="0.3">
      <c r="B72" s="244"/>
      <c r="C72" s="246"/>
      <c r="D72" s="244"/>
      <c r="E72" s="251"/>
      <c r="F72" s="252"/>
      <c r="G72" s="12" t="s">
        <v>29</v>
      </c>
      <c r="H72" s="12" t="s">
        <v>41</v>
      </c>
      <c r="I72" s="12" t="s">
        <v>42</v>
      </c>
      <c r="J72" s="181"/>
      <c r="K72" s="181"/>
    </row>
    <row r="73" spans="2:11" ht="19.350000000000001" customHeight="1" x14ac:dyDescent="0.3">
      <c r="B73" s="244"/>
      <c r="C73" s="246"/>
      <c r="D73" s="244"/>
      <c r="E73" s="243" t="s">
        <v>39</v>
      </c>
      <c r="F73" s="245" t="s">
        <v>104</v>
      </c>
      <c r="G73" s="198">
        <v>0</v>
      </c>
      <c r="H73" s="202">
        <v>0</v>
      </c>
      <c r="I73" s="207">
        <f>'IV skyrius XIII skirsnis '!N10</f>
        <v>2959</v>
      </c>
      <c r="J73" s="253" t="s">
        <v>20</v>
      </c>
      <c r="K73" s="253" t="s">
        <v>20</v>
      </c>
    </row>
    <row r="74" spans="2:11" ht="45.6" customHeight="1" x14ac:dyDescent="0.3">
      <c r="B74" s="251"/>
      <c r="C74" s="252"/>
      <c r="D74" s="251"/>
      <c r="E74" s="251"/>
      <c r="F74" s="252"/>
      <c r="G74" s="12" t="s">
        <v>29</v>
      </c>
      <c r="H74" s="12" t="s">
        <v>41</v>
      </c>
      <c r="I74" s="12" t="s">
        <v>42</v>
      </c>
      <c r="J74" s="254"/>
      <c r="K74" s="254"/>
    </row>
    <row r="75" spans="2:11" ht="18" customHeight="1" x14ac:dyDescent="0.3">
      <c r="B75" s="243" t="s">
        <v>105</v>
      </c>
      <c r="C75" s="245" t="s">
        <v>106</v>
      </c>
      <c r="D75" s="243" t="s">
        <v>107</v>
      </c>
      <c r="E75" s="243" t="s">
        <v>39</v>
      </c>
      <c r="F75" s="245" t="s">
        <v>108</v>
      </c>
      <c r="G75" s="198">
        <v>0</v>
      </c>
      <c r="H75" s="199">
        <v>0</v>
      </c>
      <c r="I75" s="205">
        <f>'IV skyrius IV skirsnis'!N12</f>
        <v>10586</v>
      </c>
      <c r="J75" s="253" t="s">
        <v>20</v>
      </c>
      <c r="K75" s="253" t="s">
        <v>20</v>
      </c>
    </row>
    <row r="76" spans="2:11" ht="36" customHeight="1" x14ac:dyDescent="0.3">
      <c r="B76" s="244"/>
      <c r="C76" s="246"/>
      <c r="D76" s="244"/>
      <c r="E76" s="251"/>
      <c r="F76" s="252"/>
      <c r="G76" s="12" t="s">
        <v>29</v>
      </c>
      <c r="H76" s="12" t="s">
        <v>41</v>
      </c>
      <c r="I76" s="12" t="s">
        <v>42</v>
      </c>
      <c r="J76" s="254"/>
      <c r="K76" s="254"/>
    </row>
    <row r="77" spans="2:11" ht="26.4" customHeight="1" x14ac:dyDescent="0.3">
      <c r="B77" s="244"/>
      <c r="C77" s="246"/>
      <c r="D77" s="244"/>
      <c r="E77" s="243" t="s">
        <v>39</v>
      </c>
      <c r="F77" s="245" t="s">
        <v>109</v>
      </c>
      <c r="G77" s="185">
        <v>0</v>
      </c>
      <c r="H77" s="185">
        <v>0</v>
      </c>
      <c r="I77" s="208">
        <f>'IV skyrius IV skirsnis'!N10</f>
        <v>14951</v>
      </c>
      <c r="J77" s="253" t="s">
        <v>20</v>
      </c>
      <c r="K77" s="253" t="s">
        <v>20</v>
      </c>
    </row>
    <row r="78" spans="2:11" ht="28.35" customHeight="1" x14ac:dyDescent="0.3">
      <c r="B78" s="244"/>
      <c r="C78" s="246"/>
      <c r="D78" s="244"/>
      <c r="E78" s="244"/>
      <c r="F78" s="252"/>
      <c r="G78" s="12" t="s">
        <v>29</v>
      </c>
      <c r="H78" s="12" t="s">
        <v>41</v>
      </c>
      <c r="I78" s="12" t="s">
        <v>42</v>
      </c>
      <c r="J78" s="254"/>
      <c r="K78" s="254"/>
    </row>
    <row r="79" spans="2:11" ht="23.1" customHeight="1" x14ac:dyDescent="0.3">
      <c r="B79" s="243" t="s">
        <v>110</v>
      </c>
      <c r="C79" s="245" t="s">
        <v>111</v>
      </c>
      <c r="D79" s="243" t="s">
        <v>112</v>
      </c>
      <c r="E79" s="243" t="s">
        <v>39</v>
      </c>
      <c r="F79" s="245" t="s">
        <v>113</v>
      </c>
      <c r="G79" s="198">
        <v>0</v>
      </c>
      <c r="H79" s="198">
        <v>0</v>
      </c>
      <c r="I79" s="202">
        <f>'IV skyrius II skirsnis'!N10</f>
        <v>1</v>
      </c>
      <c r="J79" s="253" t="s">
        <v>20</v>
      </c>
      <c r="K79" s="253" t="s">
        <v>20</v>
      </c>
    </row>
    <row r="80" spans="2:11" ht="42.6" customHeight="1" x14ac:dyDescent="0.3">
      <c r="B80" s="251"/>
      <c r="C80" s="252"/>
      <c r="D80" s="251"/>
      <c r="E80" s="251"/>
      <c r="F80" s="252"/>
      <c r="G80" s="12" t="s">
        <v>29</v>
      </c>
      <c r="H80" s="12" t="s">
        <v>41</v>
      </c>
      <c r="I80" s="12" t="str">
        <f>'IV skyrius II skirsnis'!N11</f>
        <v>(2025)</v>
      </c>
      <c r="J80" s="254"/>
      <c r="K80" s="254"/>
    </row>
    <row r="81" spans="2:11" ht="16.350000000000001" customHeight="1" x14ac:dyDescent="0.3">
      <c r="B81" s="243" t="s">
        <v>114</v>
      </c>
      <c r="C81" s="245" t="s">
        <v>115</v>
      </c>
      <c r="D81" s="243" t="s">
        <v>116</v>
      </c>
      <c r="E81" s="243" t="s">
        <v>39</v>
      </c>
      <c r="F81" s="245" t="s">
        <v>117</v>
      </c>
      <c r="G81" s="207">
        <v>12060</v>
      </c>
      <c r="H81" s="207">
        <v>12060</v>
      </c>
      <c r="I81" s="202">
        <f>'IV skyrius I skirsnis'!N13</f>
        <v>11993</v>
      </c>
      <c r="J81" s="253" t="s">
        <v>20</v>
      </c>
      <c r="K81" s="253" t="s">
        <v>20</v>
      </c>
    </row>
    <row r="82" spans="2:11" ht="49.35" customHeight="1" x14ac:dyDescent="0.3">
      <c r="B82" s="244"/>
      <c r="C82" s="246"/>
      <c r="D82" s="244"/>
      <c r="E82" s="251"/>
      <c r="F82" s="252"/>
      <c r="G82" s="24" t="s">
        <v>29</v>
      </c>
      <c r="H82" s="24" t="s">
        <v>41</v>
      </c>
      <c r="I82" s="187" t="str">
        <f>'IV skyrius I skirsnis'!N14</f>
        <v>(2029)</v>
      </c>
      <c r="J82" s="254"/>
      <c r="K82" s="254"/>
    </row>
    <row r="83" spans="2:11" ht="16.350000000000001" customHeight="1" x14ac:dyDescent="0.3">
      <c r="B83" s="244"/>
      <c r="C83" s="246"/>
      <c r="D83" s="244"/>
      <c r="E83" s="243" t="s">
        <v>39</v>
      </c>
      <c r="F83" s="245" t="s">
        <v>118</v>
      </c>
      <c r="G83" s="209">
        <v>12.6</v>
      </c>
      <c r="H83" s="209">
        <v>12.6</v>
      </c>
      <c r="I83" s="198">
        <f>'IV skyrius I skirsnis'!N15</f>
        <v>20.2</v>
      </c>
      <c r="J83" s="253" t="s">
        <v>20</v>
      </c>
      <c r="K83" s="253" t="s">
        <v>20</v>
      </c>
    </row>
    <row r="84" spans="2:11" ht="83.1" customHeight="1" x14ac:dyDescent="0.3">
      <c r="B84" s="244"/>
      <c r="C84" s="246"/>
      <c r="D84" s="244"/>
      <c r="E84" s="251"/>
      <c r="F84" s="252"/>
      <c r="G84" s="24" t="s">
        <v>29</v>
      </c>
      <c r="H84" s="24" t="s">
        <v>41</v>
      </c>
      <c r="I84" s="12" t="str">
        <f>'IV skyrius I skirsnis'!N16</f>
        <v>(2028)</v>
      </c>
      <c r="J84" s="254"/>
      <c r="K84" s="254"/>
    </row>
    <row r="85" spans="2:11" ht="18.600000000000001" customHeight="1" x14ac:dyDescent="0.3">
      <c r="B85" s="244"/>
      <c r="C85" s="246"/>
      <c r="D85" s="244"/>
      <c r="E85" s="243" t="s">
        <v>39</v>
      </c>
      <c r="F85" s="245" t="s">
        <v>119</v>
      </c>
      <c r="G85" s="209">
        <v>88</v>
      </c>
      <c r="H85" s="209">
        <v>88</v>
      </c>
      <c r="I85" s="198">
        <f>'IV skyrius I skirsnis'!N17</f>
        <v>301</v>
      </c>
      <c r="J85" s="253" t="s">
        <v>20</v>
      </c>
      <c r="K85" s="253" t="s">
        <v>20</v>
      </c>
    </row>
    <row r="86" spans="2:11" ht="50.4" customHeight="1" x14ac:dyDescent="0.3">
      <c r="B86" s="244"/>
      <c r="C86" s="246"/>
      <c r="D86" s="244"/>
      <c r="E86" s="251"/>
      <c r="F86" s="252"/>
      <c r="G86" s="24" t="s">
        <v>29</v>
      </c>
      <c r="H86" s="24" t="s">
        <v>41</v>
      </c>
      <c r="I86" s="12" t="str">
        <f>'IV skyrius I skirsnis'!N18</f>
        <v>(2029)</v>
      </c>
      <c r="J86" s="254"/>
      <c r="K86" s="254"/>
    </row>
    <row r="87" spans="2:11" ht="16.350000000000001" customHeight="1" x14ac:dyDescent="0.3">
      <c r="B87" s="244"/>
      <c r="C87" s="246"/>
      <c r="D87" s="244"/>
      <c r="E87" s="243" t="s">
        <v>39</v>
      </c>
      <c r="F87" s="245" t="s">
        <v>120</v>
      </c>
      <c r="G87" s="209">
        <v>0</v>
      </c>
      <c r="H87" s="209">
        <v>0</v>
      </c>
      <c r="I87" s="198">
        <f>'IV skyrius I skirsnis'!N19</f>
        <v>106</v>
      </c>
      <c r="J87" s="253" t="s">
        <v>20</v>
      </c>
      <c r="K87" s="253" t="s">
        <v>20</v>
      </c>
    </row>
    <row r="88" spans="2:11" ht="63" customHeight="1" x14ac:dyDescent="0.3">
      <c r="B88" s="244"/>
      <c r="C88" s="246"/>
      <c r="D88" s="244"/>
      <c r="E88" s="251"/>
      <c r="F88" s="252"/>
      <c r="G88" s="24" t="s">
        <v>29</v>
      </c>
      <c r="H88" s="24" t="s">
        <v>41</v>
      </c>
      <c r="I88" s="12" t="str">
        <f>'IV skyrius I skirsnis'!N20</f>
        <v>(2029)</v>
      </c>
      <c r="J88" s="254"/>
      <c r="K88" s="254"/>
    </row>
    <row r="89" spans="2:11" ht="15.6" customHeight="1" x14ac:dyDescent="0.3">
      <c r="B89" s="244"/>
      <c r="C89" s="246"/>
      <c r="D89" s="244"/>
      <c r="E89" s="243" t="s">
        <v>39</v>
      </c>
      <c r="F89" s="245" t="s">
        <v>121</v>
      </c>
      <c r="G89" s="209">
        <v>0</v>
      </c>
      <c r="H89" s="209">
        <v>0</v>
      </c>
      <c r="I89" s="202">
        <f>'IV skyrius I skirsnis'!N21</f>
        <v>2365</v>
      </c>
      <c r="J89" s="253" t="s">
        <v>20</v>
      </c>
      <c r="K89" s="253" t="s">
        <v>20</v>
      </c>
    </row>
    <row r="90" spans="2:11" ht="47.4" customHeight="1" x14ac:dyDescent="0.3">
      <c r="B90" s="244"/>
      <c r="C90" s="246"/>
      <c r="D90" s="244"/>
      <c r="E90" s="244"/>
      <c r="F90" s="246"/>
      <c r="G90" s="210" t="s">
        <v>29</v>
      </c>
      <c r="H90" s="210" t="s">
        <v>41</v>
      </c>
      <c r="I90" s="26" t="str">
        <f>'IV skyrius I skirsnis'!N22</f>
        <v>(2029)</v>
      </c>
      <c r="J90" s="254"/>
      <c r="K90" s="254"/>
    </row>
    <row r="91" spans="2:11" ht="17.399999999999999" customHeight="1" x14ac:dyDescent="0.3">
      <c r="B91" s="263" t="s">
        <v>122</v>
      </c>
      <c r="C91" s="268" t="s">
        <v>123</v>
      </c>
      <c r="D91" s="263" t="s">
        <v>124</v>
      </c>
      <c r="E91" s="263" t="s">
        <v>39</v>
      </c>
      <c r="F91" s="264" t="s">
        <v>125</v>
      </c>
      <c r="G91" s="194">
        <v>0</v>
      </c>
      <c r="H91" s="194">
        <v>0</v>
      </c>
      <c r="I91" s="211">
        <f>'IV skyrius XII skirsnis'!N16</f>
        <v>54.39</v>
      </c>
      <c r="J91" s="255" t="s">
        <v>20</v>
      </c>
      <c r="K91" s="253" t="s">
        <v>20</v>
      </c>
    </row>
    <row r="92" spans="2:11" ht="34.200000000000003" customHeight="1" x14ac:dyDescent="0.3">
      <c r="B92" s="263"/>
      <c r="C92" s="268"/>
      <c r="D92" s="263"/>
      <c r="E92" s="263"/>
      <c r="F92" s="264"/>
      <c r="G92" s="12" t="s">
        <v>22</v>
      </c>
      <c r="H92" s="12" t="s">
        <v>41</v>
      </c>
      <c r="I92" s="191" t="s">
        <v>126</v>
      </c>
      <c r="J92" s="256"/>
      <c r="K92" s="254"/>
    </row>
    <row r="93" spans="2:11" ht="19.350000000000001" customHeight="1" x14ac:dyDescent="0.3">
      <c r="B93" s="263"/>
      <c r="C93" s="268"/>
      <c r="D93" s="263"/>
      <c r="E93" s="263" t="s">
        <v>39</v>
      </c>
      <c r="F93" s="266" t="s">
        <v>125</v>
      </c>
      <c r="G93" s="194">
        <v>0</v>
      </c>
      <c r="H93" s="194">
        <v>0</v>
      </c>
      <c r="I93" s="188">
        <f>'IV skyrius XII skirsnis'!N12</f>
        <v>70.72</v>
      </c>
      <c r="J93" s="255" t="s">
        <v>20</v>
      </c>
      <c r="K93" s="253" t="s">
        <v>20</v>
      </c>
    </row>
    <row r="94" spans="2:11" ht="27.6" customHeight="1" x14ac:dyDescent="0.3">
      <c r="B94" s="263"/>
      <c r="C94" s="268"/>
      <c r="D94" s="263"/>
      <c r="E94" s="263"/>
      <c r="F94" s="267"/>
      <c r="G94" s="12" t="s">
        <v>22</v>
      </c>
      <c r="H94" s="12" t="s">
        <v>41</v>
      </c>
      <c r="I94" s="12" t="s">
        <v>42</v>
      </c>
      <c r="J94" s="256"/>
      <c r="K94" s="254"/>
    </row>
    <row r="95" spans="2:11" ht="15.6" x14ac:dyDescent="0.3">
      <c r="B95" s="263"/>
      <c r="C95" s="268"/>
      <c r="D95" s="263"/>
      <c r="E95" s="263" t="s">
        <v>39</v>
      </c>
      <c r="F95" s="264" t="s">
        <v>127</v>
      </c>
      <c r="G95" s="198">
        <v>0</v>
      </c>
      <c r="H95" s="198">
        <v>0</v>
      </c>
      <c r="I95" s="212">
        <f>'IV skyrius XII skirsnis'!N10</f>
        <v>566538</v>
      </c>
      <c r="J95" s="255" t="s">
        <v>20</v>
      </c>
      <c r="K95" s="265" t="s">
        <v>20</v>
      </c>
    </row>
    <row r="96" spans="2:11" ht="37.35" customHeight="1" x14ac:dyDescent="0.3">
      <c r="B96" s="263"/>
      <c r="C96" s="268"/>
      <c r="D96" s="263"/>
      <c r="E96" s="263"/>
      <c r="F96" s="264"/>
      <c r="G96" s="12" t="s">
        <v>22</v>
      </c>
      <c r="H96" s="12" t="s">
        <v>41</v>
      </c>
      <c r="I96" s="191" t="s">
        <v>42</v>
      </c>
      <c r="J96" s="256"/>
      <c r="K96" s="265"/>
    </row>
    <row r="97" spans="2:11" ht="15.6" x14ac:dyDescent="0.3">
      <c r="B97" s="263"/>
      <c r="C97" s="268"/>
      <c r="D97" s="263"/>
      <c r="E97" s="263" t="s">
        <v>39</v>
      </c>
      <c r="F97" s="264" t="s">
        <v>128</v>
      </c>
      <c r="G97" s="198">
        <v>0</v>
      </c>
      <c r="H97" s="198">
        <v>0</v>
      </c>
      <c r="I97" s="212">
        <f>'IV skyrius XII skirsnis'!O47</f>
        <v>30232</v>
      </c>
      <c r="J97" s="255" t="s">
        <v>20</v>
      </c>
      <c r="K97" s="265" t="s">
        <v>20</v>
      </c>
    </row>
    <row r="98" spans="2:11" ht="38.1" customHeight="1" x14ac:dyDescent="0.3">
      <c r="B98" s="263"/>
      <c r="C98" s="268"/>
      <c r="D98" s="263"/>
      <c r="E98" s="263"/>
      <c r="F98" s="264"/>
      <c r="G98" s="12" t="s">
        <v>22</v>
      </c>
      <c r="H98" s="12" t="s">
        <v>41</v>
      </c>
      <c r="I98" s="191" t="s">
        <v>42</v>
      </c>
      <c r="J98" s="256"/>
      <c r="K98" s="265"/>
    </row>
    <row r="103" spans="2:11" ht="15.6" x14ac:dyDescent="0.3">
      <c r="B103" s="2"/>
    </row>
    <row r="104" spans="2:11" ht="15.6" x14ac:dyDescent="0.3">
      <c r="B104" s="2"/>
    </row>
  </sheetData>
  <mergeCells count="220">
    <mergeCell ref="B27:B28"/>
    <mergeCell ref="C27:C28"/>
    <mergeCell ref="D27:D28"/>
    <mergeCell ref="F27:F28"/>
    <mergeCell ref="E27:E28"/>
    <mergeCell ref="J27:J28"/>
    <mergeCell ref="K27:K28"/>
    <mergeCell ref="B91:B98"/>
    <mergeCell ref="C91:C98"/>
    <mergeCell ref="D91:D98"/>
    <mergeCell ref="J97:J98"/>
    <mergeCell ref="K97:K98"/>
    <mergeCell ref="E95:E96"/>
    <mergeCell ref="F95:F96"/>
    <mergeCell ref="F87:F88"/>
    <mergeCell ref="E87:E88"/>
    <mergeCell ref="F89:F90"/>
    <mergeCell ref="J95:J96"/>
    <mergeCell ref="D81:D90"/>
    <mergeCell ref="K81:K82"/>
    <mergeCell ref="J83:J84"/>
    <mergeCell ref="K83:K84"/>
    <mergeCell ref="J85:J86"/>
    <mergeCell ref="K85:K86"/>
    <mergeCell ref="K87:K88"/>
    <mergeCell ref="J89:J90"/>
    <mergeCell ref="K89:K90"/>
    <mergeCell ref="E91:E92"/>
    <mergeCell ref="F91:F92"/>
    <mergeCell ref="K79:K80"/>
    <mergeCell ref="F97:F98"/>
    <mergeCell ref="E97:E98"/>
    <mergeCell ref="K95:K96"/>
    <mergeCell ref="E93:E94"/>
    <mergeCell ref="F93:F94"/>
    <mergeCell ref="J91:J92"/>
    <mergeCell ref="K91:K92"/>
    <mergeCell ref="J93:J94"/>
    <mergeCell ref="K93:K94"/>
    <mergeCell ref="B79:B80"/>
    <mergeCell ref="C79:C80"/>
    <mergeCell ref="D79:D80"/>
    <mergeCell ref="E79:E80"/>
    <mergeCell ref="F79:F80"/>
    <mergeCell ref="C81:C90"/>
    <mergeCell ref="B81:B90"/>
    <mergeCell ref="J81:J82"/>
    <mergeCell ref="E81:E82"/>
    <mergeCell ref="E89:E90"/>
    <mergeCell ref="F81:F82"/>
    <mergeCell ref="F83:F84"/>
    <mergeCell ref="E83:E84"/>
    <mergeCell ref="E85:E86"/>
    <mergeCell ref="F85:F86"/>
    <mergeCell ref="J87:J88"/>
    <mergeCell ref="J79:J80"/>
    <mergeCell ref="K65:K66"/>
    <mergeCell ref="J67:J68"/>
    <mergeCell ref="K67:K68"/>
    <mergeCell ref="J73:J74"/>
    <mergeCell ref="K73:K74"/>
    <mergeCell ref="F65:F66"/>
    <mergeCell ref="F67:F68"/>
    <mergeCell ref="F73:F74"/>
    <mergeCell ref="B75:B78"/>
    <mergeCell ref="C75:C78"/>
    <mergeCell ref="E75:E76"/>
    <mergeCell ref="D75:D78"/>
    <mergeCell ref="E65:E66"/>
    <mergeCell ref="E67:E68"/>
    <mergeCell ref="E73:E74"/>
    <mergeCell ref="F75:F76"/>
    <mergeCell ref="F77:F78"/>
    <mergeCell ref="J75:J76"/>
    <mergeCell ref="K75:K76"/>
    <mergeCell ref="J77:J78"/>
    <mergeCell ref="K77:K78"/>
    <mergeCell ref="E77:E78"/>
    <mergeCell ref="D59:D64"/>
    <mergeCell ref="C59:C64"/>
    <mergeCell ref="B59:B64"/>
    <mergeCell ref="B65:B74"/>
    <mergeCell ref="C65:C74"/>
    <mergeCell ref="D65:D74"/>
    <mergeCell ref="E61:E62"/>
    <mergeCell ref="F61:F62"/>
    <mergeCell ref="J61:J62"/>
    <mergeCell ref="J65:J66"/>
    <mergeCell ref="E69:E70"/>
    <mergeCell ref="F69:F70"/>
    <mergeCell ref="E71:E72"/>
    <mergeCell ref="F71:F72"/>
    <mergeCell ref="K61:K62"/>
    <mergeCell ref="E63:E64"/>
    <mergeCell ref="F63:F64"/>
    <mergeCell ref="J63:J64"/>
    <mergeCell ref="K63:K64"/>
    <mergeCell ref="E59:E60"/>
    <mergeCell ref="F59:F60"/>
    <mergeCell ref="J59:J60"/>
    <mergeCell ref="K59:K60"/>
    <mergeCell ref="B57:B58"/>
    <mergeCell ref="C57:C58"/>
    <mergeCell ref="D57:D58"/>
    <mergeCell ref="E57:E58"/>
    <mergeCell ref="F57:F58"/>
    <mergeCell ref="K55:K56"/>
    <mergeCell ref="J55:J56"/>
    <mergeCell ref="C29:C56"/>
    <mergeCell ref="B29:B56"/>
    <mergeCell ref="K29:K34"/>
    <mergeCell ref="J29:J34"/>
    <mergeCell ref="K35:K38"/>
    <mergeCell ref="J35:J36"/>
    <mergeCell ref="J37:J38"/>
    <mergeCell ref="F33:F34"/>
    <mergeCell ref="E33:E34"/>
    <mergeCell ref="F35:F36"/>
    <mergeCell ref="E35:E36"/>
    <mergeCell ref="F37:F38"/>
    <mergeCell ref="E37:E38"/>
    <mergeCell ref="J57:J58"/>
    <mergeCell ref="K57:K58"/>
    <mergeCell ref="E53:E54"/>
    <mergeCell ref="F55:F56"/>
    <mergeCell ref="J49:J50"/>
    <mergeCell ref="J51:J52"/>
    <mergeCell ref="K51:K52"/>
    <mergeCell ref="K53:K54"/>
    <mergeCell ref="J53:J54"/>
    <mergeCell ref="J39:J40"/>
    <mergeCell ref="J41:J42"/>
    <mergeCell ref="K43:K44"/>
    <mergeCell ref="J43:J44"/>
    <mergeCell ref="K45:K46"/>
    <mergeCell ref="J45:J46"/>
    <mergeCell ref="K47:K50"/>
    <mergeCell ref="J47:J48"/>
    <mergeCell ref="K41:K42"/>
    <mergeCell ref="K39:K40"/>
    <mergeCell ref="D29:D56"/>
    <mergeCell ref="F43:F44"/>
    <mergeCell ref="E43:E44"/>
    <mergeCell ref="F45:F46"/>
    <mergeCell ref="E45:E46"/>
    <mergeCell ref="F47:F48"/>
    <mergeCell ref="E47:E48"/>
    <mergeCell ref="F49:F50"/>
    <mergeCell ref="E49:E50"/>
    <mergeCell ref="F51:F52"/>
    <mergeCell ref="E51:E52"/>
    <mergeCell ref="F53:F54"/>
    <mergeCell ref="F39:F40"/>
    <mergeCell ref="E39:E40"/>
    <mergeCell ref="F41:F42"/>
    <mergeCell ref="E41:E42"/>
    <mergeCell ref="E29:E30"/>
    <mergeCell ref="F29:F30"/>
    <mergeCell ref="E31:E32"/>
    <mergeCell ref="F31:F32"/>
    <mergeCell ref="E55:E56"/>
    <mergeCell ref="F21:F22"/>
    <mergeCell ref="F23:F24"/>
    <mergeCell ref="E23:E24"/>
    <mergeCell ref="D23:D24"/>
    <mergeCell ref="K25:K26"/>
    <mergeCell ref="J25:J26"/>
    <mergeCell ref="J21:J22"/>
    <mergeCell ref="K21:K22"/>
    <mergeCell ref="J23:J24"/>
    <mergeCell ref="K23:K24"/>
    <mergeCell ref="E25:E26"/>
    <mergeCell ref="F25:F26"/>
    <mergeCell ref="D19:D20"/>
    <mergeCell ref="C19:C20"/>
    <mergeCell ref="B19:B20"/>
    <mergeCell ref="B21:B22"/>
    <mergeCell ref="C21:C22"/>
    <mergeCell ref="D21:D22"/>
    <mergeCell ref="C23:C24"/>
    <mergeCell ref="B23:B24"/>
    <mergeCell ref="E21:E22"/>
    <mergeCell ref="J13:J14"/>
    <mergeCell ref="K13:K14"/>
    <mergeCell ref="K17:K18"/>
    <mergeCell ref="K19:K20"/>
    <mergeCell ref="J19:J20"/>
    <mergeCell ref="F19:F20"/>
    <mergeCell ref="E19:E20"/>
    <mergeCell ref="E15:E16"/>
    <mergeCell ref="F15:F16"/>
    <mergeCell ref="E17:E18"/>
    <mergeCell ref="F17:F18"/>
    <mergeCell ref="J17:J18"/>
    <mergeCell ref="K15:K16"/>
    <mergeCell ref="J15:J16"/>
    <mergeCell ref="B25:B26"/>
    <mergeCell ref="C25:C26"/>
    <mergeCell ref="D25:D26"/>
    <mergeCell ref="B2:K2"/>
    <mergeCell ref="B3:K3"/>
    <mergeCell ref="B5:E5"/>
    <mergeCell ref="B6:B7"/>
    <mergeCell ref="C6:D6"/>
    <mergeCell ref="E6:E7"/>
    <mergeCell ref="F6:I6"/>
    <mergeCell ref="J6:J7"/>
    <mergeCell ref="K6:K7"/>
    <mergeCell ref="B9:B18"/>
    <mergeCell ref="C9:C18"/>
    <mergeCell ref="D9:D18"/>
    <mergeCell ref="E9:E10"/>
    <mergeCell ref="F9:F10"/>
    <mergeCell ref="J9:J10"/>
    <mergeCell ref="K9:K12"/>
    <mergeCell ref="J11:J12"/>
    <mergeCell ref="E11:E12"/>
    <mergeCell ref="F11:F12"/>
    <mergeCell ref="E13:E14"/>
    <mergeCell ref="F13:F14"/>
  </mergeCells>
  <printOptions horizontalCentered="1"/>
  <pageMargins left="0.31496062992125984" right="0.11811023622047245" top="0.74803149606299213" bottom="0.15748031496062992" header="0.31496062992125984" footer="0.11811023622047245"/>
  <pageSetup paperSize="9" scale="65" firstPageNumber="19" fitToHeight="0" orientation="landscape" cellComments="atEnd" useFirstPageNumber="1" r:id="rId1"/>
  <headerFooter scaleWithDoc="0">
    <oddHeader>&amp;C&amp;"Times New Roman,Regular"&amp;P</oddHeader>
  </headerFooter>
  <ignoredErrors>
    <ignoredError sqref="G10:I10 G12:I12 G14:I14 G18:I18 G20:I20 G22:H22 G24:H24 G26:I26 G16:I16 G30:I30 G32:I32 G34:I34 G36:I36 G38:I38 G40:I40 G42:I42 G44:I44 G46:I46 G48:I48 G50:I50 G52:I52 H54:I54 G56:I56 G58:H58 G60:H60 G62:H62 G64:I64 G66:I66 G68:I68 G76:I76 G78:I78 G80:H80 G82:H82 G84:H84 G86:H86 G88:H88 G90:H90 G92:I92 G94:I94 G96:I96 G98:I98" numberStoredAsText="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E8DA5-0A6E-4EDA-93A6-DFCA5CB15A56}">
  <sheetPr>
    <pageSetUpPr fitToPage="1"/>
  </sheetPr>
  <dimension ref="B1:Q123"/>
  <sheetViews>
    <sheetView topLeftCell="A95" zoomScale="70" zoomScaleNormal="70" workbookViewId="0">
      <selection activeCell="H95" sqref="H95:H102"/>
    </sheetView>
  </sheetViews>
  <sheetFormatPr defaultRowHeight="14.4" x14ac:dyDescent="0.3"/>
  <cols>
    <col min="2" max="2" width="22.44140625" customWidth="1"/>
    <col min="3" max="3" width="12.88671875" customWidth="1"/>
    <col min="4" max="4" width="19.5546875" customWidth="1"/>
    <col min="5" max="5" width="18.44140625" customWidth="1"/>
    <col min="6" max="6" width="10.5546875" customWidth="1"/>
    <col min="7" max="7" width="13.44140625" customWidth="1"/>
    <col min="8" max="8" width="11.5546875" customWidth="1"/>
    <col min="9" max="9" width="15.5546875" customWidth="1"/>
    <col min="10" max="10" width="10.5546875" customWidth="1"/>
    <col min="11" max="12" width="14.5546875" customWidth="1"/>
    <col min="13" max="13" width="14.109375" customWidth="1"/>
    <col min="14" max="14" width="44.5546875" customWidth="1"/>
    <col min="15" max="15" width="12.44140625" customWidth="1"/>
    <col min="16" max="17" width="14.44140625" customWidth="1"/>
  </cols>
  <sheetData>
    <row r="1" spans="2:17" ht="15.6" x14ac:dyDescent="0.3">
      <c r="B1" s="7"/>
      <c r="C1" s="7"/>
      <c r="D1" s="7"/>
      <c r="E1" s="7"/>
      <c r="F1" s="7"/>
      <c r="G1" s="7"/>
      <c r="H1" s="7"/>
      <c r="I1" s="7"/>
      <c r="J1" s="7"/>
      <c r="K1" s="7"/>
      <c r="L1" s="7"/>
      <c r="M1" s="7"/>
      <c r="N1" s="7"/>
      <c r="O1" s="7"/>
      <c r="P1" s="7"/>
      <c r="Q1" s="7"/>
    </row>
    <row r="2" spans="2:17" ht="15.6" x14ac:dyDescent="0.3">
      <c r="B2" s="270" t="s">
        <v>485</v>
      </c>
      <c r="C2" s="270"/>
      <c r="D2" s="270"/>
      <c r="E2" s="270"/>
      <c r="F2" s="270"/>
      <c r="G2" s="270"/>
      <c r="H2" s="270"/>
      <c r="I2" s="270"/>
      <c r="J2" s="270"/>
      <c r="K2" s="270"/>
      <c r="L2" s="270"/>
      <c r="M2" s="270"/>
      <c r="N2" s="270"/>
      <c r="O2" s="270"/>
      <c r="P2" s="270"/>
      <c r="Q2" s="270"/>
    </row>
    <row r="3" spans="2:17" ht="15.6" x14ac:dyDescent="0.3">
      <c r="B3" s="6"/>
      <c r="C3" s="6"/>
      <c r="D3" s="6"/>
      <c r="E3" s="6"/>
      <c r="F3" s="6"/>
      <c r="G3" s="6"/>
      <c r="H3" s="6"/>
      <c r="I3" s="6"/>
      <c r="J3" s="6"/>
      <c r="K3" s="6"/>
      <c r="L3" s="6"/>
      <c r="M3" s="6"/>
      <c r="N3" s="6"/>
      <c r="O3" s="6"/>
      <c r="P3" s="6"/>
      <c r="Q3" s="6"/>
    </row>
    <row r="4" spans="2:17" ht="15.6" x14ac:dyDescent="0.3">
      <c r="B4" s="7"/>
      <c r="C4" s="7"/>
      <c r="D4" s="7"/>
      <c r="E4" s="7"/>
      <c r="F4" s="7"/>
      <c r="G4" s="332" t="str">
        <f>'III skyrius'!D18</f>
        <v>Nr. LT022-02-03-01</v>
      </c>
      <c r="H4" s="332"/>
      <c r="I4" s="333" t="str">
        <f>'III skyrius'!C18</f>
        <v>Prevencinių priemonių, stiprinančių visuomenės sveikatą, psichologinę gerovę ir atsparumą, įgyvendinimas</v>
      </c>
      <c r="J4" s="333"/>
      <c r="K4" s="333"/>
      <c r="L4" s="333"/>
      <c r="M4" s="333"/>
      <c r="N4" s="333"/>
      <c r="O4" s="7"/>
      <c r="P4" s="7"/>
      <c r="Q4" s="7"/>
    </row>
    <row r="5" spans="2:17" ht="15.6" x14ac:dyDescent="0.3">
      <c r="B5" s="6"/>
      <c r="C5" s="6"/>
      <c r="D5" s="6"/>
      <c r="E5" s="6"/>
      <c r="F5" s="6"/>
      <c r="G5" s="6"/>
      <c r="H5" s="6"/>
      <c r="I5" s="6"/>
      <c r="J5" s="6"/>
      <c r="K5" s="6"/>
      <c r="L5" s="6"/>
      <c r="M5" s="6"/>
      <c r="N5" s="6"/>
      <c r="O5" s="6"/>
      <c r="P5" s="6"/>
      <c r="Q5" s="6"/>
    </row>
    <row r="6" spans="2:17" ht="15.6" x14ac:dyDescent="0.3">
      <c r="B6" s="248" t="s">
        <v>486</v>
      </c>
      <c r="C6" s="248"/>
      <c r="D6" s="248"/>
      <c r="E6" s="248"/>
      <c r="F6" s="248"/>
      <c r="G6" s="248"/>
      <c r="H6" s="248"/>
      <c r="I6" s="7"/>
      <c r="J6" s="7"/>
      <c r="K6" s="7"/>
      <c r="L6" s="7"/>
      <c r="M6" s="7"/>
      <c r="N6" s="7"/>
      <c r="O6" s="7"/>
      <c r="P6" s="7"/>
      <c r="Q6" s="7"/>
    </row>
    <row r="7" spans="2:17" ht="21.6" customHeight="1" x14ac:dyDescent="0.3">
      <c r="B7" s="250" t="s">
        <v>3</v>
      </c>
      <c r="C7" s="250" t="s">
        <v>202</v>
      </c>
      <c r="D7" s="250"/>
      <c r="E7" s="249" t="s">
        <v>203</v>
      </c>
      <c r="F7" s="249"/>
      <c r="G7" s="249"/>
      <c r="H7" s="249" t="s">
        <v>204</v>
      </c>
      <c r="I7" s="249"/>
      <c r="J7" s="249"/>
      <c r="K7" s="250" t="s">
        <v>205</v>
      </c>
      <c r="L7" s="250"/>
      <c r="M7" s="250"/>
      <c r="N7" s="250"/>
    </row>
    <row r="8" spans="2:17" ht="34.35" customHeight="1" x14ac:dyDescent="0.3">
      <c r="B8" s="250"/>
      <c r="C8" s="250"/>
      <c r="D8" s="250"/>
      <c r="E8" s="249"/>
      <c r="F8" s="249"/>
      <c r="G8" s="249"/>
      <c r="H8" s="249"/>
      <c r="I8" s="249"/>
      <c r="J8" s="249"/>
      <c r="K8" s="249" t="s">
        <v>206</v>
      </c>
      <c r="L8" s="249"/>
      <c r="M8" s="249"/>
      <c r="N8" s="3" t="s">
        <v>207</v>
      </c>
      <c r="O8" s="1"/>
      <c r="P8" s="1"/>
      <c r="Q8" s="1"/>
    </row>
    <row r="9" spans="2:17" ht="15.6" x14ac:dyDescent="0.3">
      <c r="B9" s="4">
        <v>1</v>
      </c>
      <c r="C9" s="283">
        <v>2</v>
      </c>
      <c r="D9" s="283"/>
      <c r="E9" s="283">
        <v>3</v>
      </c>
      <c r="F9" s="283"/>
      <c r="G9" s="283"/>
      <c r="H9" s="283">
        <v>4</v>
      </c>
      <c r="I9" s="283"/>
      <c r="J9" s="283"/>
      <c r="K9" s="283">
        <v>5</v>
      </c>
      <c r="L9" s="283"/>
      <c r="M9" s="283"/>
      <c r="N9" s="4">
        <v>6</v>
      </c>
    </row>
    <row r="10" spans="2:17" ht="15.6" customHeight="1" x14ac:dyDescent="0.3">
      <c r="B10" s="259" t="s">
        <v>15</v>
      </c>
      <c r="C10" s="414" t="s">
        <v>487</v>
      </c>
      <c r="D10" s="415"/>
      <c r="E10" s="266" t="s">
        <v>99</v>
      </c>
      <c r="F10" s="418"/>
      <c r="G10" s="419"/>
      <c r="H10" s="375">
        <v>0</v>
      </c>
      <c r="I10" s="369"/>
      <c r="J10" s="369"/>
      <c r="K10" s="375">
        <v>0</v>
      </c>
      <c r="L10" s="369"/>
      <c r="M10" s="369"/>
      <c r="N10" s="34">
        <f>O41</f>
        <v>80</v>
      </c>
    </row>
    <row r="11" spans="2:17" ht="31.95" customHeight="1" x14ac:dyDescent="0.3">
      <c r="B11" s="260"/>
      <c r="C11" s="416"/>
      <c r="D11" s="417"/>
      <c r="E11" s="267"/>
      <c r="F11" s="420"/>
      <c r="G11" s="421"/>
      <c r="H11" s="372" t="s">
        <v>29</v>
      </c>
      <c r="I11" s="373"/>
      <c r="J11" s="374"/>
      <c r="K11" s="372" t="s">
        <v>41</v>
      </c>
      <c r="L11" s="373"/>
      <c r="M11" s="374"/>
      <c r="N11" s="24" t="str">
        <f>O42</f>
        <v>(2029)</v>
      </c>
    </row>
    <row r="12" spans="2:17" ht="15.6" x14ac:dyDescent="0.3">
      <c r="B12" s="263" t="s">
        <v>149</v>
      </c>
      <c r="C12" s="263" t="s">
        <v>488</v>
      </c>
      <c r="D12" s="263"/>
      <c r="E12" s="268" t="s">
        <v>100</v>
      </c>
      <c r="F12" s="268"/>
      <c r="G12" s="268"/>
      <c r="H12" s="406">
        <v>0</v>
      </c>
      <c r="I12" s="407"/>
      <c r="J12" s="408"/>
      <c r="K12" s="406">
        <v>0</v>
      </c>
      <c r="L12" s="407"/>
      <c r="M12" s="408"/>
      <c r="N12" s="128">
        <f>O43</f>
        <v>80.27790128946198</v>
      </c>
    </row>
    <row r="13" spans="2:17" ht="31.95" customHeight="1" x14ac:dyDescent="0.3">
      <c r="B13" s="263"/>
      <c r="C13" s="263"/>
      <c r="D13" s="263"/>
      <c r="E13" s="268"/>
      <c r="F13" s="268"/>
      <c r="G13" s="268"/>
      <c r="H13" s="409" t="s">
        <v>29</v>
      </c>
      <c r="I13" s="410"/>
      <c r="J13" s="411"/>
      <c r="K13" s="409" t="s">
        <v>41</v>
      </c>
      <c r="L13" s="410"/>
      <c r="M13" s="411"/>
      <c r="N13" s="127" t="s">
        <v>42</v>
      </c>
    </row>
    <row r="16" spans="2:17" ht="15.6" x14ac:dyDescent="0.3">
      <c r="B16" s="248" t="s">
        <v>489</v>
      </c>
      <c r="C16" s="248"/>
      <c r="D16" s="248"/>
      <c r="E16" s="248"/>
      <c r="F16" s="248"/>
      <c r="G16" s="248"/>
    </row>
    <row r="17" spans="2:8" ht="15.6" x14ac:dyDescent="0.3">
      <c r="B17" s="274" t="s">
        <v>218</v>
      </c>
      <c r="C17" s="274"/>
      <c r="D17" s="274"/>
      <c r="E17" s="274"/>
      <c r="F17" s="274" t="s">
        <v>219</v>
      </c>
      <c r="G17" s="274"/>
      <c r="H17" s="274"/>
    </row>
    <row r="18" spans="2:8" ht="15.6" x14ac:dyDescent="0.3">
      <c r="B18" s="275">
        <v>1</v>
      </c>
      <c r="C18" s="275"/>
      <c r="D18" s="275"/>
      <c r="E18" s="275"/>
      <c r="F18" s="275">
        <v>2</v>
      </c>
      <c r="G18" s="275"/>
      <c r="H18" s="275"/>
    </row>
    <row r="19" spans="2:8" ht="15.6" x14ac:dyDescent="0.3">
      <c r="B19" s="272" t="s">
        <v>220</v>
      </c>
      <c r="C19" s="272"/>
      <c r="D19" s="272"/>
      <c r="E19" s="272"/>
      <c r="F19" s="367">
        <f>F20+F22+F24+F26</f>
        <v>3178468.7199999997</v>
      </c>
      <c r="G19" s="367"/>
      <c r="H19" s="367"/>
    </row>
    <row r="20" spans="2:8" ht="15.6" x14ac:dyDescent="0.3">
      <c r="B20" s="272" t="s">
        <v>221</v>
      </c>
      <c r="C20" s="272"/>
      <c r="D20" s="272"/>
      <c r="E20" s="272"/>
      <c r="F20" s="367">
        <f>F21</f>
        <v>0</v>
      </c>
      <c r="G20" s="367"/>
      <c r="H20" s="367"/>
    </row>
    <row r="21" spans="2:8" ht="15.6" x14ac:dyDescent="0.3">
      <c r="B21" s="271" t="s">
        <v>222</v>
      </c>
      <c r="C21" s="271"/>
      <c r="D21" s="271"/>
      <c r="E21" s="271"/>
      <c r="F21" s="367">
        <f>J103</f>
        <v>0</v>
      </c>
      <c r="G21" s="367"/>
      <c r="H21" s="367"/>
    </row>
    <row r="22" spans="2:8" ht="31.35" customHeight="1" x14ac:dyDescent="0.3">
      <c r="B22" s="272" t="s">
        <v>223</v>
      </c>
      <c r="C22" s="272"/>
      <c r="D22" s="272"/>
      <c r="E22" s="272"/>
      <c r="F22" s="367">
        <f>F23</f>
        <v>0</v>
      </c>
      <c r="G22" s="367"/>
      <c r="H22" s="367"/>
    </row>
    <row r="23" spans="2:8" ht="15.6" x14ac:dyDescent="0.3">
      <c r="B23" s="271" t="s">
        <v>224</v>
      </c>
      <c r="C23" s="271"/>
      <c r="D23" s="271"/>
      <c r="E23" s="271"/>
      <c r="F23" s="367">
        <f>K103</f>
        <v>0</v>
      </c>
      <c r="G23" s="367"/>
      <c r="H23" s="367"/>
    </row>
    <row r="24" spans="2:8" ht="15.6" x14ac:dyDescent="0.3">
      <c r="B24" s="272" t="s">
        <v>225</v>
      </c>
      <c r="C24" s="272"/>
      <c r="D24" s="272"/>
      <c r="E24" s="272"/>
      <c r="F24" s="367">
        <f>F25</f>
        <v>3178468.7199999997</v>
      </c>
      <c r="G24" s="367"/>
      <c r="H24" s="367"/>
    </row>
    <row r="25" spans="2:8" ht="15.6" x14ac:dyDescent="0.3">
      <c r="B25" s="271" t="s">
        <v>226</v>
      </c>
      <c r="C25" s="271"/>
      <c r="D25" s="271"/>
      <c r="E25" s="271"/>
      <c r="F25" s="367">
        <f>L103</f>
        <v>3178468.7199999997</v>
      </c>
      <c r="G25" s="367"/>
      <c r="H25" s="367"/>
    </row>
    <row r="26" spans="2:8" ht="15.6" x14ac:dyDescent="0.3">
      <c r="B26" s="272" t="s">
        <v>227</v>
      </c>
      <c r="C26" s="272"/>
      <c r="D26" s="272"/>
      <c r="E26" s="272"/>
      <c r="F26" s="367">
        <f>F27</f>
        <v>0</v>
      </c>
      <c r="G26" s="367"/>
      <c r="H26" s="367"/>
    </row>
    <row r="27" spans="2:8" ht="15.6" x14ac:dyDescent="0.3">
      <c r="B27" s="271" t="s">
        <v>228</v>
      </c>
      <c r="C27" s="271"/>
      <c r="D27" s="271"/>
      <c r="E27" s="271"/>
      <c r="F27" s="367">
        <v>0</v>
      </c>
      <c r="G27" s="367"/>
      <c r="H27" s="367"/>
    </row>
    <row r="28" spans="2:8" ht="15.6" x14ac:dyDescent="0.3">
      <c r="B28" s="272" t="s">
        <v>229</v>
      </c>
      <c r="C28" s="272"/>
      <c r="D28" s="272"/>
      <c r="E28" s="272"/>
      <c r="F28" s="367">
        <f>F29</f>
        <v>560907.37</v>
      </c>
      <c r="G28" s="367"/>
      <c r="H28" s="367"/>
    </row>
    <row r="29" spans="2:8" ht="15.6" x14ac:dyDescent="0.3">
      <c r="B29" s="271" t="s">
        <v>230</v>
      </c>
      <c r="C29" s="271"/>
      <c r="D29" s="271"/>
      <c r="E29" s="271"/>
      <c r="F29" s="367">
        <f>M103</f>
        <v>560907.37</v>
      </c>
      <c r="G29" s="367"/>
      <c r="H29" s="367"/>
    </row>
    <row r="30" spans="2:8" ht="15.6" x14ac:dyDescent="0.3">
      <c r="B30" s="271" t="s">
        <v>231</v>
      </c>
      <c r="C30" s="271"/>
      <c r="D30" s="271"/>
      <c r="E30" s="271"/>
      <c r="F30" s="367">
        <v>0</v>
      </c>
      <c r="G30" s="367"/>
      <c r="H30" s="367"/>
    </row>
    <row r="31" spans="2:8" ht="15.6" x14ac:dyDescent="0.3">
      <c r="B31" s="271" t="s">
        <v>232</v>
      </c>
      <c r="C31" s="271"/>
      <c r="D31" s="271"/>
      <c r="E31" s="271"/>
      <c r="F31" s="367">
        <v>0</v>
      </c>
      <c r="G31" s="367"/>
      <c r="H31" s="367"/>
    </row>
    <row r="32" spans="2:8" ht="15.6" x14ac:dyDescent="0.3">
      <c r="B32" s="272" t="s">
        <v>233</v>
      </c>
      <c r="C32" s="272"/>
      <c r="D32" s="272"/>
      <c r="E32" s="272"/>
      <c r="F32" s="367">
        <f>F19+F28</f>
        <v>3739376.09</v>
      </c>
      <c r="G32" s="367"/>
      <c r="H32" s="367"/>
    </row>
    <row r="33" spans="2:17" x14ac:dyDescent="0.3">
      <c r="F33" s="32"/>
      <c r="G33" s="32"/>
      <c r="H33" s="32"/>
    </row>
    <row r="34" spans="2:17" ht="15.6" x14ac:dyDescent="0.3">
      <c r="B34" s="248" t="s">
        <v>490</v>
      </c>
      <c r="C34" s="248"/>
      <c r="D34" s="248"/>
      <c r="E34" s="248"/>
      <c r="F34" s="248"/>
      <c r="G34" s="248"/>
      <c r="H34" s="248"/>
    </row>
    <row r="35" spans="2:17" ht="16.350000000000001" customHeight="1" x14ac:dyDescent="0.3">
      <c r="B35" s="276" t="s">
        <v>235</v>
      </c>
      <c r="C35" s="249" t="s">
        <v>236</v>
      </c>
      <c r="D35" s="249" t="s">
        <v>237</v>
      </c>
      <c r="E35" s="249" t="s">
        <v>238</v>
      </c>
      <c r="F35" s="249" t="s">
        <v>239</v>
      </c>
      <c r="G35" s="249" t="s">
        <v>240</v>
      </c>
      <c r="H35" s="249" t="s">
        <v>241</v>
      </c>
      <c r="I35" s="249" t="s">
        <v>242</v>
      </c>
      <c r="J35" s="249"/>
      <c r="K35" s="249"/>
      <c r="L35" s="249"/>
      <c r="M35" s="249"/>
      <c r="N35" s="249" t="s">
        <v>6</v>
      </c>
      <c r="O35" s="249"/>
      <c r="P35" s="249" t="s">
        <v>243</v>
      </c>
      <c r="Q35" s="249" t="s">
        <v>244</v>
      </c>
    </row>
    <row r="36" spans="2:17" ht="47.1" customHeight="1" x14ac:dyDescent="0.3">
      <c r="B36" s="277"/>
      <c r="C36" s="249"/>
      <c r="D36" s="249"/>
      <c r="E36" s="249"/>
      <c r="F36" s="249"/>
      <c r="G36" s="249"/>
      <c r="H36" s="249"/>
      <c r="I36" s="249" t="s">
        <v>141</v>
      </c>
      <c r="J36" s="249" t="s">
        <v>245</v>
      </c>
      <c r="K36" s="249"/>
      <c r="L36" s="249"/>
      <c r="M36" s="249" t="s">
        <v>246</v>
      </c>
      <c r="N36" s="249" t="s">
        <v>247</v>
      </c>
      <c r="O36" s="249" t="s">
        <v>248</v>
      </c>
      <c r="P36" s="249"/>
      <c r="Q36" s="249"/>
    </row>
    <row r="37" spans="2:17" ht="96" customHeight="1" x14ac:dyDescent="0.3">
      <c r="B37" s="278"/>
      <c r="C37" s="249"/>
      <c r="D37" s="249"/>
      <c r="E37" s="249"/>
      <c r="F37" s="249"/>
      <c r="G37" s="249"/>
      <c r="H37" s="249"/>
      <c r="I37" s="249"/>
      <c r="J37" s="3" t="s">
        <v>249</v>
      </c>
      <c r="K37" s="3" t="s">
        <v>250</v>
      </c>
      <c r="L37" s="3" t="s">
        <v>251</v>
      </c>
      <c r="M37" s="249"/>
      <c r="N37" s="249"/>
      <c r="O37" s="249"/>
      <c r="P37" s="249"/>
      <c r="Q37" s="249"/>
    </row>
    <row r="38" spans="2:17" ht="15.6" x14ac:dyDescent="0.3">
      <c r="B38" s="4">
        <v>1</v>
      </c>
      <c r="C38" s="4">
        <v>2</v>
      </c>
      <c r="D38" s="4">
        <v>3</v>
      </c>
      <c r="E38" s="4">
        <v>4</v>
      </c>
      <c r="F38" s="4">
        <v>5</v>
      </c>
      <c r="G38" s="4">
        <v>6</v>
      </c>
      <c r="H38" s="4">
        <v>7</v>
      </c>
      <c r="I38" s="4">
        <v>8</v>
      </c>
      <c r="J38" s="4">
        <v>9</v>
      </c>
      <c r="K38" s="4">
        <v>10</v>
      </c>
      <c r="L38" s="4">
        <v>11</v>
      </c>
      <c r="M38" s="4">
        <v>12</v>
      </c>
      <c r="N38" s="4">
        <v>13</v>
      </c>
      <c r="O38" s="4">
        <v>14</v>
      </c>
      <c r="P38" s="4">
        <v>15</v>
      </c>
      <c r="Q38" s="4">
        <v>16</v>
      </c>
    </row>
    <row r="39" spans="2:17" ht="18.600000000000001" customHeight="1" x14ac:dyDescent="0.3">
      <c r="B39" s="245" t="s">
        <v>491</v>
      </c>
      <c r="C39" s="279" t="s">
        <v>253</v>
      </c>
      <c r="D39" s="245" t="s">
        <v>492</v>
      </c>
      <c r="E39" s="245" t="s">
        <v>492</v>
      </c>
      <c r="F39" s="245" t="s">
        <v>255</v>
      </c>
      <c r="G39" s="245" t="s">
        <v>353</v>
      </c>
      <c r="H39" s="279" t="s">
        <v>257</v>
      </c>
      <c r="I39" s="298">
        <f>I47+I55+I63+I71+I79+I87+I95</f>
        <v>3739376.09</v>
      </c>
      <c r="J39" s="396">
        <f>J47+J55+J63+J71+J79+J87+J95</f>
        <v>0</v>
      </c>
      <c r="K39" s="298">
        <f>K47+K55+K63+K71+K79+K87+K95</f>
        <v>0</v>
      </c>
      <c r="L39" s="298">
        <f>L47+L55+L63+L71+L79+L87+L95</f>
        <v>3178468.7199999997</v>
      </c>
      <c r="M39" s="298">
        <f>M47+M55+M63+M71+M79+M87+M95</f>
        <v>560907.37</v>
      </c>
      <c r="N39" s="245" t="s">
        <v>493</v>
      </c>
      <c r="O39" s="33">
        <f>O47+O55+O63+O71+O79+O87+O95</f>
        <v>17992</v>
      </c>
      <c r="P39" s="296" t="s">
        <v>20</v>
      </c>
      <c r="Q39" s="361" t="s">
        <v>375</v>
      </c>
    </row>
    <row r="40" spans="2:17" ht="17.399999999999999" customHeight="1" x14ac:dyDescent="0.3">
      <c r="B40" s="246"/>
      <c r="C40" s="280"/>
      <c r="D40" s="246"/>
      <c r="E40" s="246"/>
      <c r="F40" s="246"/>
      <c r="G40" s="246"/>
      <c r="H40" s="280"/>
      <c r="I40" s="299"/>
      <c r="J40" s="397"/>
      <c r="K40" s="299"/>
      <c r="L40" s="299"/>
      <c r="M40" s="299"/>
      <c r="N40" s="252"/>
      <c r="O40" s="24" t="s">
        <v>42</v>
      </c>
      <c r="P40" s="297"/>
      <c r="Q40" s="362"/>
    </row>
    <row r="41" spans="2:17" ht="18.600000000000001" customHeight="1" x14ac:dyDescent="0.3">
      <c r="B41" s="246"/>
      <c r="C41" s="280"/>
      <c r="D41" s="246"/>
      <c r="E41" s="246"/>
      <c r="F41" s="246"/>
      <c r="G41" s="246"/>
      <c r="H41" s="280"/>
      <c r="I41" s="299"/>
      <c r="J41" s="397"/>
      <c r="K41" s="299"/>
      <c r="L41" s="299"/>
      <c r="M41" s="299"/>
      <c r="N41" s="245" t="s">
        <v>494</v>
      </c>
      <c r="O41" s="34">
        <f>(O39*0.8)*100/O39</f>
        <v>80</v>
      </c>
      <c r="P41" s="296" t="s">
        <v>20</v>
      </c>
      <c r="Q41" s="361" t="s">
        <v>375</v>
      </c>
    </row>
    <row r="42" spans="2:17" ht="33" customHeight="1" x14ac:dyDescent="0.3">
      <c r="B42" s="246"/>
      <c r="C42" s="280"/>
      <c r="D42" s="246"/>
      <c r="E42" s="246"/>
      <c r="F42" s="246"/>
      <c r="G42" s="246"/>
      <c r="H42" s="280"/>
      <c r="I42" s="299"/>
      <c r="J42" s="397"/>
      <c r="K42" s="299"/>
      <c r="L42" s="299"/>
      <c r="M42" s="299"/>
      <c r="N42" s="252"/>
      <c r="O42" s="24" t="s">
        <v>42</v>
      </c>
      <c r="P42" s="297"/>
      <c r="Q42" s="362"/>
    </row>
    <row r="43" spans="2:17" ht="31.35" customHeight="1" x14ac:dyDescent="0.3">
      <c r="B43" s="246"/>
      <c r="C43" s="280"/>
      <c r="D43" s="246"/>
      <c r="E43" s="246"/>
      <c r="F43" s="246"/>
      <c r="G43" s="246"/>
      <c r="H43" s="280"/>
      <c r="I43" s="299"/>
      <c r="J43" s="397"/>
      <c r="K43" s="299"/>
      <c r="L43" s="299"/>
      <c r="M43" s="299"/>
      <c r="N43" s="245" t="s">
        <v>495</v>
      </c>
      <c r="O43" s="130">
        <f>(O47*0.8+O55*0.8+O63*0.8+O71*0.8+O79*0.8+O87*0.8+O95*0.85)*100/O39</f>
        <v>80.27790128946198</v>
      </c>
      <c r="P43" s="296" t="s">
        <v>20</v>
      </c>
      <c r="Q43" s="361" t="s">
        <v>375</v>
      </c>
    </row>
    <row r="44" spans="2:17" ht="18.600000000000001" customHeight="1" x14ac:dyDescent="0.3">
      <c r="B44" s="246"/>
      <c r="C44" s="280"/>
      <c r="D44" s="246"/>
      <c r="E44" s="246"/>
      <c r="F44" s="246"/>
      <c r="G44" s="246"/>
      <c r="H44" s="280"/>
      <c r="I44" s="299"/>
      <c r="J44" s="397"/>
      <c r="K44" s="299"/>
      <c r="L44" s="299"/>
      <c r="M44" s="299"/>
      <c r="N44" s="252"/>
      <c r="O44" s="131" t="s">
        <v>42</v>
      </c>
      <c r="P44" s="297"/>
      <c r="Q44" s="362"/>
    </row>
    <row r="45" spans="2:17" ht="59.1" customHeight="1" x14ac:dyDescent="0.3">
      <c r="B45" s="246"/>
      <c r="C45" s="280"/>
      <c r="D45" s="246"/>
      <c r="E45" s="246"/>
      <c r="F45" s="246"/>
      <c r="G45" s="246"/>
      <c r="H45" s="280"/>
      <c r="I45" s="299"/>
      <c r="J45" s="397"/>
      <c r="K45" s="299"/>
      <c r="L45" s="299"/>
      <c r="M45" s="299"/>
      <c r="N45" s="245" t="s">
        <v>496</v>
      </c>
      <c r="O45" s="132">
        <f>O53+O61+O69+O77+O85+O93+O101</f>
        <v>7</v>
      </c>
      <c r="P45" s="296" t="s">
        <v>20</v>
      </c>
      <c r="Q45" s="361" t="s">
        <v>375</v>
      </c>
    </row>
    <row r="46" spans="2:17" ht="15.6" x14ac:dyDescent="0.3">
      <c r="B46" s="246"/>
      <c r="C46" s="280"/>
      <c r="D46" s="246"/>
      <c r="E46" s="246"/>
      <c r="F46" s="246"/>
      <c r="G46" s="246"/>
      <c r="H46" s="280"/>
      <c r="I46" s="299"/>
      <c r="J46" s="397"/>
      <c r="K46" s="299"/>
      <c r="L46" s="299"/>
      <c r="M46" s="299"/>
      <c r="N46" s="252"/>
      <c r="O46" s="12" t="s">
        <v>23</v>
      </c>
      <c r="P46" s="297"/>
      <c r="Q46" s="362"/>
    </row>
    <row r="47" spans="2:17" ht="17.100000000000001" customHeight="1" x14ac:dyDescent="0.3">
      <c r="B47" s="245" t="s">
        <v>497</v>
      </c>
      <c r="C47" s="293" t="s">
        <v>20</v>
      </c>
      <c r="D47" s="245" t="s">
        <v>303</v>
      </c>
      <c r="E47" s="245" t="s">
        <v>498</v>
      </c>
      <c r="F47" s="293" t="s">
        <v>20</v>
      </c>
      <c r="G47" s="245" t="s">
        <v>353</v>
      </c>
      <c r="H47" s="293" t="s">
        <v>20</v>
      </c>
      <c r="I47" s="413">
        <f>J47+K47+L47+M47</f>
        <v>47059</v>
      </c>
      <c r="J47" s="304">
        <v>0</v>
      </c>
      <c r="K47" s="304">
        <v>0</v>
      </c>
      <c r="L47" s="304">
        <v>40000</v>
      </c>
      <c r="M47" s="304">
        <v>7059</v>
      </c>
      <c r="N47" s="245" t="s">
        <v>493</v>
      </c>
      <c r="O47" s="14">
        <v>200</v>
      </c>
      <c r="P47" s="279" t="s">
        <v>282</v>
      </c>
      <c r="Q47" s="279" t="s">
        <v>300</v>
      </c>
    </row>
    <row r="48" spans="2:17" ht="15.6" x14ac:dyDescent="0.3">
      <c r="B48" s="246"/>
      <c r="C48" s="294"/>
      <c r="D48" s="246" t="s">
        <v>303</v>
      </c>
      <c r="E48" s="246" t="s">
        <v>498</v>
      </c>
      <c r="F48" s="294"/>
      <c r="G48" s="246"/>
      <c r="H48" s="294"/>
      <c r="I48" s="404"/>
      <c r="J48" s="305"/>
      <c r="K48" s="305"/>
      <c r="L48" s="305">
        <v>300000</v>
      </c>
      <c r="M48" s="305">
        <v>52941.18</v>
      </c>
      <c r="N48" s="252"/>
      <c r="O48" s="12" t="s">
        <v>284</v>
      </c>
      <c r="P48" s="280" t="s">
        <v>299</v>
      </c>
      <c r="Q48" s="280" t="s">
        <v>415</v>
      </c>
    </row>
    <row r="49" spans="2:17" ht="16.350000000000001" customHeight="1" x14ac:dyDescent="0.3">
      <c r="B49" s="246"/>
      <c r="C49" s="294"/>
      <c r="D49" s="246" t="s">
        <v>303</v>
      </c>
      <c r="E49" s="246" t="s">
        <v>498</v>
      </c>
      <c r="F49" s="294"/>
      <c r="G49" s="246"/>
      <c r="H49" s="294"/>
      <c r="I49" s="404"/>
      <c r="J49" s="305"/>
      <c r="K49" s="305"/>
      <c r="L49" s="305">
        <v>310000</v>
      </c>
      <c r="M49" s="305">
        <v>54706</v>
      </c>
      <c r="N49" s="245" t="s">
        <v>494</v>
      </c>
      <c r="O49" s="133">
        <v>80</v>
      </c>
      <c r="P49" s="280" t="s">
        <v>288</v>
      </c>
      <c r="Q49" s="280" t="s">
        <v>499</v>
      </c>
    </row>
    <row r="50" spans="2:17" ht="37.35" customHeight="1" x14ac:dyDescent="0.3">
      <c r="B50" s="246"/>
      <c r="C50" s="294"/>
      <c r="D50" s="246" t="s">
        <v>303</v>
      </c>
      <c r="E50" s="246" t="s">
        <v>498</v>
      </c>
      <c r="F50" s="294"/>
      <c r="G50" s="246"/>
      <c r="H50" s="294"/>
      <c r="I50" s="404"/>
      <c r="J50" s="305"/>
      <c r="K50" s="305"/>
      <c r="L50" s="305">
        <v>1064000</v>
      </c>
      <c r="M50" s="305">
        <v>187764.71</v>
      </c>
      <c r="N50" s="252"/>
      <c r="O50" s="12" t="s">
        <v>284</v>
      </c>
      <c r="P50" s="280" t="s">
        <v>282</v>
      </c>
      <c r="Q50" s="280" t="s">
        <v>500</v>
      </c>
    </row>
    <row r="51" spans="2:17" ht="25.35" customHeight="1" x14ac:dyDescent="0.3">
      <c r="B51" s="246"/>
      <c r="C51" s="294"/>
      <c r="D51" s="246" t="s">
        <v>303</v>
      </c>
      <c r="E51" s="246" t="s">
        <v>498</v>
      </c>
      <c r="F51" s="294"/>
      <c r="G51" s="246"/>
      <c r="H51" s="294"/>
      <c r="I51" s="404"/>
      <c r="J51" s="305"/>
      <c r="K51" s="305"/>
      <c r="L51" s="305"/>
      <c r="M51" s="305"/>
      <c r="N51" s="245" t="s">
        <v>495</v>
      </c>
      <c r="O51" s="134">
        <v>80</v>
      </c>
      <c r="P51" s="280" t="s">
        <v>288</v>
      </c>
      <c r="Q51" s="280" t="s">
        <v>415</v>
      </c>
    </row>
    <row r="52" spans="2:17" ht="24.6" customHeight="1" x14ac:dyDescent="0.3">
      <c r="B52" s="246"/>
      <c r="C52" s="294"/>
      <c r="D52" s="246" t="s">
        <v>303</v>
      </c>
      <c r="E52" s="246" t="s">
        <v>498</v>
      </c>
      <c r="F52" s="294"/>
      <c r="G52" s="246"/>
      <c r="H52" s="294"/>
      <c r="I52" s="404"/>
      <c r="J52" s="305"/>
      <c r="K52" s="305"/>
      <c r="L52" s="305">
        <v>600000</v>
      </c>
      <c r="M52" s="305">
        <v>105882.35</v>
      </c>
      <c r="N52" s="252"/>
      <c r="O52" s="12" t="s">
        <v>284</v>
      </c>
      <c r="P52" s="280" t="s">
        <v>288</v>
      </c>
      <c r="Q52" s="280" t="s">
        <v>413</v>
      </c>
    </row>
    <row r="53" spans="2:17" ht="33.6" customHeight="1" x14ac:dyDescent="0.3">
      <c r="B53" s="246"/>
      <c r="C53" s="294"/>
      <c r="D53" s="246" t="s">
        <v>303</v>
      </c>
      <c r="E53" s="246" t="s">
        <v>498</v>
      </c>
      <c r="F53" s="294"/>
      <c r="G53" s="246"/>
      <c r="H53" s="294"/>
      <c r="I53" s="404"/>
      <c r="J53" s="305"/>
      <c r="K53" s="305"/>
      <c r="L53" s="305"/>
      <c r="M53" s="305"/>
      <c r="N53" s="245" t="s">
        <v>496</v>
      </c>
      <c r="O53" s="135">
        <v>1</v>
      </c>
      <c r="P53" s="280" t="s">
        <v>288</v>
      </c>
      <c r="Q53" s="280" t="s">
        <v>501</v>
      </c>
    </row>
    <row r="54" spans="2:17" ht="32.1" customHeight="1" x14ac:dyDescent="0.3">
      <c r="B54" s="252"/>
      <c r="C54" s="295"/>
      <c r="D54" s="252" t="s">
        <v>303</v>
      </c>
      <c r="E54" s="252" t="s">
        <v>498</v>
      </c>
      <c r="F54" s="295"/>
      <c r="G54" s="252"/>
      <c r="H54" s="295"/>
      <c r="I54" s="405"/>
      <c r="J54" s="306"/>
      <c r="K54" s="306"/>
      <c r="L54" s="306">
        <v>550000</v>
      </c>
      <c r="M54" s="306">
        <v>97059</v>
      </c>
      <c r="N54" s="252"/>
      <c r="O54" s="26" t="s">
        <v>41</v>
      </c>
      <c r="P54" s="281" t="s">
        <v>282</v>
      </c>
      <c r="Q54" s="281" t="s">
        <v>300</v>
      </c>
    </row>
    <row r="55" spans="2:17" ht="17.100000000000001" customHeight="1" x14ac:dyDescent="0.3">
      <c r="B55" s="245" t="s">
        <v>502</v>
      </c>
      <c r="C55" s="293" t="s">
        <v>20</v>
      </c>
      <c r="D55" s="245" t="s">
        <v>272</v>
      </c>
      <c r="E55" s="245" t="s">
        <v>503</v>
      </c>
      <c r="F55" s="293" t="s">
        <v>20</v>
      </c>
      <c r="G55" s="245" t="s">
        <v>353</v>
      </c>
      <c r="H55" s="293" t="s">
        <v>20</v>
      </c>
      <c r="I55" s="413">
        <f>J55+K55+L55+M55</f>
        <v>352941.18</v>
      </c>
      <c r="J55" s="304">
        <v>0</v>
      </c>
      <c r="K55" s="304">
        <v>0</v>
      </c>
      <c r="L55" s="304">
        <v>300000</v>
      </c>
      <c r="M55" s="273">
        <v>52941.18</v>
      </c>
      <c r="N55" s="245" t="s">
        <v>493</v>
      </c>
      <c r="O55" s="14">
        <v>1000</v>
      </c>
      <c r="P55" s="279" t="s">
        <v>299</v>
      </c>
      <c r="Q55" s="279" t="s">
        <v>415</v>
      </c>
    </row>
    <row r="56" spans="2:17" ht="17.399999999999999" customHeight="1" x14ac:dyDescent="0.3">
      <c r="B56" s="246"/>
      <c r="C56" s="294"/>
      <c r="D56" s="246" t="s">
        <v>272</v>
      </c>
      <c r="E56" s="246" t="s">
        <v>503</v>
      </c>
      <c r="F56" s="294"/>
      <c r="G56" s="246"/>
      <c r="H56" s="294"/>
      <c r="I56" s="404"/>
      <c r="J56" s="305"/>
      <c r="K56" s="305"/>
      <c r="L56" s="305">
        <v>40000</v>
      </c>
      <c r="M56" s="273">
        <v>7050</v>
      </c>
      <c r="N56" s="252"/>
      <c r="O56" s="12" t="s">
        <v>126</v>
      </c>
      <c r="P56" s="280" t="s">
        <v>288</v>
      </c>
      <c r="Q56" s="280" t="s">
        <v>499</v>
      </c>
    </row>
    <row r="57" spans="2:17" ht="41.4" customHeight="1" x14ac:dyDescent="0.3">
      <c r="B57" s="246"/>
      <c r="C57" s="294"/>
      <c r="D57" s="246" t="s">
        <v>272</v>
      </c>
      <c r="E57" s="246" t="s">
        <v>503</v>
      </c>
      <c r="F57" s="294"/>
      <c r="G57" s="246"/>
      <c r="H57" s="294"/>
      <c r="I57" s="404"/>
      <c r="J57" s="305"/>
      <c r="K57" s="305"/>
      <c r="L57" s="305">
        <v>300000</v>
      </c>
      <c r="M57" s="273">
        <v>52941.18</v>
      </c>
      <c r="N57" s="245" t="s">
        <v>494</v>
      </c>
      <c r="O57" s="133">
        <v>80</v>
      </c>
      <c r="P57" s="280" t="s">
        <v>282</v>
      </c>
      <c r="Q57" s="280" t="s">
        <v>500</v>
      </c>
    </row>
    <row r="58" spans="2:17" ht="15.6" x14ac:dyDescent="0.3">
      <c r="B58" s="246"/>
      <c r="C58" s="294"/>
      <c r="D58" s="246" t="s">
        <v>272</v>
      </c>
      <c r="E58" s="246" t="s">
        <v>503</v>
      </c>
      <c r="F58" s="294"/>
      <c r="G58" s="246"/>
      <c r="H58" s="294"/>
      <c r="I58" s="404"/>
      <c r="J58" s="305"/>
      <c r="K58" s="305"/>
      <c r="L58" s="305">
        <v>310000</v>
      </c>
      <c r="M58" s="273">
        <v>54706</v>
      </c>
      <c r="N58" s="252"/>
      <c r="O58" s="12" t="s">
        <v>126</v>
      </c>
      <c r="P58" s="280" t="s">
        <v>288</v>
      </c>
      <c r="Q58" s="280" t="s">
        <v>415</v>
      </c>
    </row>
    <row r="59" spans="2:17" ht="36" customHeight="1" x14ac:dyDescent="0.3">
      <c r="B59" s="246"/>
      <c r="C59" s="294"/>
      <c r="D59" s="246" t="s">
        <v>272</v>
      </c>
      <c r="E59" s="246" t="s">
        <v>503</v>
      </c>
      <c r="F59" s="294"/>
      <c r="G59" s="246"/>
      <c r="H59" s="294"/>
      <c r="I59" s="404"/>
      <c r="J59" s="305"/>
      <c r="K59" s="305"/>
      <c r="L59" s="305"/>
      <c r="M59" s="273"/>
      <c r="N59" s="245" t="s">
        <v>495</v>
      </c>
      <c r="O59" s="134">
        <v>80</v>
      </c>
      <c r="P59" s="280" t="s">
        <v>288</v>
      </c>
      <c r="Q59" s="280" t="s">
        <v>413</v>
      </c>
    </row>
    <row r="60" spans="2:17" ht="15.6" x14ac:dyDescent="0.3">
      <c r="B60" s="246"/>
      <c r="C60" s="294"/>
      <c r="D60" s="246" t="s">
        <v>272</v>
      </c>
      <c r="E60" s="246" t="s">
        <v>503</v>
      </c>
      <c r="F60" s="294"/>
      <c r="G60" s="246"/>
      <c r="H60" s="294"/>
      <c r="I60" s="404"/>
      <c r="J60" s="305"/>
      <c r="K60" s="305"/>
      <c r="L60" s="305"/>
      <c r="M60" s="273"/>
      <c r="N60" s="252"/>
      <c r="O60" s="12" t="s">
        <v>126</v>
      </c>
      <c r="P60" s="280" t="s">
        <v>288</v>
      </c>
      <c r="Q60" s="280" t="s">
        <v>501</v>
      </c>
    </row>
    <row r="61" spans="2:17" ht="56.4" customHeight="1" x14ac:dyDescent="0.3">
      <c r="B61" s="246"/>
      <c r="C61" s="294"/>
      <c r="D61" s="246" t="s">
        <v>272</v>
      </c>
      <c r="E61" s="246" t="s">
        <v>503</v>
      </c>
      <c r="F61" s="294"/>
      <c r="G61" s="246"/>
      <c r="H61" s="294"/>
      <c r="I61" s="404"/>
      <c r="J61" s="305"/>
      <c r="K61" s="305"/>
      <c r="L61" s="305">
        <v>1064000</v>
      </c>
      <c r="M61" s="273">
        <v>187764.71</v>
      </c>
      <c r="N61" s="245" t="s">
        <v>496</v>
      </c>
      <c r="O61" s="136">
        <v>1</v>
      </c>
      <c r="P61" s="280" t="s">
        <v>282</v>
      </c>
      <c r="Q61" s="280" t="s">
        <v>300</v>
      </c>
    </row>
    <row r="62" spans="2:17" ht="15.6" x14ac:dyDescent="0.3">
      <c r="B62" s="252"/>
      <c r="C62" s="295"/>
      <c r="D62" s="252" t="s">
        <v>272</v>
      </c>
      <c r="E62" s="252" t="s">
        <v>503</v>
      </c>
      <c r="F62" s="295"/>
      <c r="G62" s="252"/>
      <c r="H62" s="295"/>
      <c r="I62" s="405"/>
      <c r="J62" s="306"/>
      <c r="K62" s="306"/>
      <c r="L62" s="306">
        <v>600000</v>
      </c>
      <c r="M62" s="273">
        <v>105882.35</v>
      </c>
      <c r="N62" s="252"/>
      <c r="O62" s="12" t="s">
        <v>23</v>
      </c>
      <c r="P62" s="281" t="s">
        <v>299</v>
      </c>
      <c r="Q62" s="281" t="s">
        <v>415</v>
      </c>
    </row>
    <row r="63" spans="2:17" ht="15.6" customHeight="1" x14ac:dyDescent="0.3">
      <c r="B63" s="245" t="s">
        <v>504</v>
      </c>
      <c r="C63" s="293" t="s">
        <v>20</v>
      </c>
      <c r="D63" s="245" t="s">
        <v>505</v>
      </c>
      <c r="E63" s="279" t="s">
        <v>20</v>
      </c>
      <c r="F63" s="293" t="s">
        <v>20</v>
      </c>
      <c r="G63" s="245" t="s">
        <v>353</v>
      </c>
      <c r="H63" s="293" t="s">
        <v>20</v>
      </c>
      <c r="I63" s="413">
        <f>J63+K63+L63+M63</f>
        <v>364706</v>
      </c>
      <c r="J63" s="304">
        <v>0</v>
      </c>
      <c r="K63" s="304">
        <v>0</v>
      </c>
      <c r="L63" s="304">
        <v>310000</v>
      </c>
      <c r="M63" s="404">
        <v>54706</v>
      </c>
      <c r="N63" s="245" t="s">
        <v>493</v>
      </c>
      <c r="O63" s="14">
        <v>1100</v>
      </c>
      <c r="P63" s="279" t="s">
        <v>288</v>
      </c>
      <c r="Q63" s="279" t="s">
        <v>499</v>
      </c>
    </row>
    <row r="64" spans="2:17" ht="15.6" x14ac:dyDescent="0.3">
      <c r="B64" s="246"/>
      <c r="C64" s="294"/>
      <c r="D64" s="246" t="s">
        <v>505</v>
      </c>
      <c r="E64" s="280"/>
      <c r="F64" s="294"/>
      <c r="G64" s="246"/>
      <c r="H64" s="294"/>
      <c r="I64" s="404">
        <f t="shared" ref="I64:I86" si="0">SUM(J64:M64)</f>
        <v>370000</v>
      </c>
      <c r="J64" s="305"/>
      <c r="K64" s="305"/>
      <c r="L64" s="305">
        <v>314500</v>
      </c>
      <c r="M64" s="404">
        <v>55500</v>
      </c>
      <c r="N64" s="252"/>
      <c r="O64" s="12" t="s">
        <v>126</v>
      </c>
      <c r="P64" s="280" t="s">
        <v>282</v>
      </c>
      <c r="Q64" s="280" t="s">
        <v>500</v>
      </c>
    </row>
    <row r="65" spans="2:17" ht="33.6" customHeight="1" x14ac:dyDescent="0.3">
      <c r="B65" s="246"/>
      <c r="C65" s="294"/>
      <c r="D65" s="246" t="s">
        <v>505</v>
      </c>
      <c r="E65" s="280"/>
      <c r="F65" s="294"/>
      <c r="G65" s="246"/>
      <c r="H65" s="294"/>
      <c r="I65" s="404">
        <f t="shared" si="0"/>
        <v>47050</v>
      </c>
      <c r="J65" s="305"/>
      <c r="K65" s="305"/>
      <c r="L65" s="305">
        <v>40000</v>
      </c>
      <c r="M65" s="404">
        <v>7050</v>
      </c>
      <c r="N65" s="245" t="s">
        <v>494</v>
      </c>
      <c r="O65" s="30">
        <v>80</v>
      </c>
      <c r="P65" s="280" t="s">
        <v>288</v>
      </c>
      <c r="Q65" s="280" t="s">
        <v>415</v>
      </c>
    </row>
    <row r="66" spans="2:17" ht="15.6" x14ac:dyDescent="0.3">
      <c r="B66" s="246"/>
      <c r="C66" s="294"/>
      <c r="D66" s="246" t="s">
        <v>505</v>
      </c>
      <c r="E66" s="280"/>
      <c r="F66" s="294"/>
      <c r="G66" s="246"/>
      <c r="H66" s="294"/>
      <c r="I66" s="404">
        <f t="shared" si="0"/>
        <v>352941.18</v>
      </c>
      <c r="J66" s="305"/>
      <c r="K66" s="305"/>
      <c r="L66" s="305">
        <v>300000</v>
      </c>
      <c r="M66" s="404">
        <v>52941.18</v>
      </c>
      <c r="N66" s="252"/>
      <c r="O66" s="12" t="s">
        <v>126</v>
      </c>
      <c r="P66" s="280" t="s">
        <v>288</v>
      </c>
      <c r="Q66" s="280" t="s">
        <v>413</v>
      </c>
    </row>
    <row r="67" spans="2:17" ht="33.6" customHeight="1" x14ac:dyDescent="0.3">
      <c r="B67" s="246"/>
      <c r="C67" s="294"/>
      <c r="D67" s="246" t="s">
        <v>505</v>
      </c>
      <c r="E67" s="280"/>
      <c r="F67" s="294"/>
      <c r="G67" s="246"/>
      <c r="H67" s="294"/>
      <c r="I67" s="404"/>
      <c r="J67" s="305"/>
      <c r="K67" s="305"/>
      <c r="L67" s="305"/>
      <c r="M67" s="404"/>
      <c r="N67" s="245" t="s">
        <v>495</v>
      </c>
      <c r="O67" s="134">
        <v>80</v>
      </c>
      <c r="P67" s="280" t="s">
        <v>288</v>
      </c>
      <c r="Q67" s="280" t="s">
        <v>501</v>
      </c>
    </row>
    <row r="68" spans="2:17" ht="15.6" x14ac:dyDescent="0.3">
      <c r="B68" s="246"/>
      <c r="C68" s="294"/>
      <c r="D68" s="246" t="s">
        <v>505</v>
      </c>
      <c r="E68" s="280"/>
      <c r="F68" s="294"/>
      <c r="G68" s="246"/>
      <c r="H68" s="294"/>
      <c r="I68" s="404"/>
      <c r="J68" s="305"/>
      <c r="K68" s="305"/>
      <c r="L68" s="305"/>
      <c r="M68" s="404"/>
      <c r="N68" s="252"/>
      <c r="O68" s="12" t="s">
        <v>126</v>
      </c>
      <c r="P68" s="280" t="s">
        <v>282</v>
      </c>
      <c r="Q68" s="280" t="s">
        <v>300</v>
      </c>
    </row>
    <row r="69" spans="2:17" ht="50.1" customHeight="1" x14ac:dyDescent="0.3">
      <c r="B69" s="246"/>
      <c r="C69" s="294"/>
      <c r="D69" s="246" t="s">
        <v>505</v>
      </c>
      <c r="E69" s="280"/>
      <c r="F69" s="294"/>
      <c r="G69" s="246"/>
      <c r="H69" s="294"/>
      <c r="I69" s="404">
        <f t="shared" si="0"/>
        <v>364706</v>
      </c>
      <c r="J69" s="305"/>
      <c r="K69" s="305"/>
      <c r="L69" s="305">
        <v>310000</v>
      </c>
      <c r="M69" s="404">
        <v>54706</v>
      </c>
      <c r="N69" s="245" t="s">
        <v>496</v>
      </c>
      <c r="O69" s="136">
        <v>1</v>
      </c>
      <c r="P69" s="280" t="s">
        <v>299</v>
      </c>
      <c r="Q69" s="280" t="s">
        <v>415</v>
      </c>
    </row>
    <row r="70" spans="2:17" ht="15.6" x14ac:dyDescent="0.3">
      <c r="B70" s="252"/>
      <c r="C70" s="295"/>
      <c r="D70" s="252" t="s">
        <v>505</v>
      </c>
      <c r="E70" s="281"/>
      <c r="F70" s="295"/>
      <c r="G70" s="252"/>
      <c r="H70" s="295"/>
      <c r="I70" s="405">
        <f t="shared" si="0"/>
        <v>1251764.71</v>
      </c>
      <c r="J70" s="306"/>
      <c r="K70" s="306"/>
      <c r="L70" s="306">
        <v>1064000</v>
      </c>
      <c r="M70" s="405">
        <v>187764.71</v>
      </c>
      <c r="N70" s="252"/>
      <c r="O70" s="12" t="s">
        <v>41</v>
      </c>
      <c r="P70" s="281" t="s">
        <v>288</v>
      </c>
      <c r="Q70" s="281" t="s">
        <v>499</v>
      </c>
    </row>
    <row r="71" spans="2:17" ht="19.350000000000001" customHeight="1" x14ac:dyDescent="0.3">
      <c r="B71" s="245" t="s">
        <v>506</v>
      </c>
      <c r="C71" s="293" t="s">
        <v>20</v>
      </c>
      <c r="D71" s="245" t="s">
        <v>507</v>
      </c>
      <c r="E71" s="279" t="s">
        <v>20</v>
      </c>
      <c r="F71" s="293" t="s">
        <v>20</v>
      </c>
      <c r="G71" s="245" t="s">
        <v>353</v>
      </c>
      <c r="H71" s="293" t="s">
        <v>20</v>
      </c>
      <c r="I71" s="413">
        <f>J71+K71+L71+M71</f>
        <v>1251764.71</v>
      </c>
      <c r="J71" s="304">
        <v>0</v>
      </c>
      <c r="K71" s="304">
        <v>0</v>
      </c>
      <c r="L71" s="304">
        <v>1064000</v>
      </c>
      <c r="M71" s="404">
        <v>187764.71</v>
      </c>
      <c r="N71" s="245" t="s">
        <v>493</v>
      </c>
      <c r="O71" s="14">
        <v>10000</v>
      </c>
      <c r="P71" s="279" t="s">
        <v>282</v>
      </c>
      <c r="Q71" s="279" t="s">
        <v>500</v>
      </c>
    </row>
    <row r="72" spans="2:17" ht="15.6" x14ac:dyDescent="0.3">
      <c r="B72" s="246"/>
      <c r="C72" s="294"/>
      <c r="D72" s="246" t="s">
        <v>507</v>
      </c>
      <c r="E72" s="280"/>
      <c r="F72" s="294"/>
      <c r="G72" s="246"/>
      <c r="H72" s="294"/>
      <c r="I72" s="404"/>
      <c r="J72" s="305"/>
      <c r="K72" s="305"/>
      <c r="L72" s="305">
        <v>550000</v>
      </c>
      <c r="M72" s="404">
        <v>97059</v>
      </c>
      <c r="N72" s="252"/>
      <c r="O72" s="12" t="s">
        <v>60</v>
      </c>
      <c r="P72" s="280" t="s">
        <v>288</v>
      </c>
      <c r="Q72" s="280" t="s">
        <v>415</v>
      </c>
    </row>
    <row r="73" spans="2:17" ht="32.1" customHeight="1" x14ac:dyDescent="0.3">
      <c r="B73" s="246"/>
      <c r="C73" s="294"/>
      <c r="D73" s="246" t="s">
        <v>507</v>
      </c>
      <c r="E73" s="280"/>
      <c r="F73" s="294"/>
      <c r="G73" s="246"/>
      <c r="H73" s="294"/>
      <c r="I73" s="404"/>
      <c r="J73" s="305"/>
      <c r="K73" s="305"/>
      <c r="L73" s="305">
        <v>314500</v>
      </c>
      <c r="M73" s="404">
        <v>55500</v>
      </c>
      <c r="N73" s="245" t="s">
        <v>494</v>
      </c>
      <c r="O73" s="30">
        <v>80</v>
      </c>
      <c r="P73" s="280" t="s">
        <v>288</v>
      </c>
      <c r="Q73" s="280" t="s">
        <v>413</v>
      </c>
    </row>
    <row r="74" spans="2:17" ht="15.6" x14ac:dyDescent="0.3">
      <c r="B74" s="246"/>
      <c r="C74" s="294"/>
      <c r="D74" s="246" t="s">
        <v>507</v>
      </c>
      <c r="E74" s="280"/>
      <c r="F74" s="294"/>
      <c r="G74" s="246"/>
      <c r="H74" s="294"/>
      <c r="I74" s="404"/>
      <c r="J74" s="305"/>
      <c r="K74" s="305"/>
      <c r="L74" s="305">
        <v>40000</v>
      </c>
      <c r="M74" s="404">
        <v>7050</v>
      </c>
      <c r="N74" s="252"/>
      <c r="O74" s="12" t="s">
        <v>60</v>
      </c>
      <c r="P74" s="280" t="s">
        <v>288</v>
      </c>
      <c r="Q74" s="280" t="s">
        <v>501</v>
      </c>
    </row>
    <row r="75" spans="2:17" ht="28.35" customHeight="1" x14ac:dyDescent="0.3">
      <c r="B75" s="246"/>
      <c r="C75" s="294"/>
      <c r="D75" s="246" t="s">
        <v>507</v>
      </c>
      <c r="E75" s="280"/>
      <c r="F75" s="294"/>
      <c r="G75" s="246"/>
      <c r="H75" s="294"/>
      <c r="I75" s="404"/>
      <c r="J75" s="305"/>
      <c r="K75" s="305"/>
      <c r="L75" s="305">
        <v>300000</v>
      </c>
      <c r="M75" s="404">
        <v>52941.18</v>
      </c>
      <c r="N75" s="245" t="s">
        <v>495</v>
      </c>
      <c r="O75" s="134">
        <v>80</v>
      </c>
      <c r="P75" s="280" t="s">
        <v>282</v>
      </c>
      <c r="Q75" s="280" t="s">
        <v>300</v>
      </c>
    </row>
    <row r="76" spans="2:17" ht="24" customHeight="1" x14ac:dyDescent="0.3">
      <c r="B76" s="246"/>
      <c r="C76" s="294"/>
      <c r="D76" s="246" t="s">
        <v>507</v>
      </c>
      <c r="E76" s="280"/>
      <c r="F76" s="294"/>
      <c r="G76" s="246"/>
      <c r="H76" s="294"/>
      <c r="I76" s="404"/>
      <c r="J76" s="305"/>
      <c r="K76" s="305"/>
      <c r="L76" s="305"/>
      <c r="M76" s="404"/>
      <c r="N76" s="252"/>
      <c r="O76" s="26" t="s">
        <v>60</v>
      </c>
      <c r="P76" s="280" t="s">
        <v>299</v>
      </c>
      <c r="Q76" s="280" t="s">
        <v>415</v>
      </c>
    </row>
    <row r="77" spans="2:17" ht="33.6" customHeight="1" x14ac:dyDescent="0.3">
      <c r="B77" s="246"/>
      <c r="C77" s="294"/>
      <c r="D77" s="246" t="s">
        <v>507</v>
      </c>
      <c r="E77" s="280"/>
      <c r="F77" s="294"/>
      <c r="G77" s="246"/>
      <c r="H77" s="294"/>
      <c r="I77" s="404"/>
      <c r="J77" s="305"/>
      <c r="K77" s="305"/>
      <c r="L77" s="305"/>
      <c r="M77" s="404"/>
      <c r="N77" s="245" t="s">
        <v>496</v>
      </c>
      <c r="O77" s="136">
        <v>1</v>
      </c>
      <c r="P77" s="280" t="s">
        <v>288</v>
      </c>
      <c r="Q77" s="280" t="s">
        <v>499</v>
      </c>
    </row>
    <row r="78" spans="2:17" ht="29.4" customHeight="1" x14ac:dyDescent="0.3">
      <c r="B78" s="252"/>
      <c r="C78" s="295"/>
      <c r="D78" s="252" t="s">
        <v>507</v>
      </c>
      <c r="E78" s="281"/>
      <c r="F78" s="295"/>
      <c r="G78" s="252"/>
      <c r="H78" s="295"/>
      <c r="I78" s="405"/>
      <c r="J78" s="306"/>
      <c r="K78" s="306"/>
      <c r="L78" s="306">
        <v>310000</v>
      </c>
      <c r="M78" s="405">
        <v>54706</v>
      </c>
      <c r="N78" s="252"/>
      <c r="O78" s="12" t="s">
        <v>41</v>
      </c>
      <c r="P78" s="281" t="s">
        <v>282</v>
      </c>
      <c r="Q78" s="281" t="s">
        <v>500</v>
      </c>
    </row>
    <row r="79" spans="2:17" ht="21.6" customHeight="1" x14ac:dyDescent="0.3">
      <c r="B79" s="245" t="s">
        <v>508</v>
      </c>
      <c r="C79" s="293" t="s">
        <v>20</v>
      </c>
      <c r="D79" s="245" t="s">
        <v>509</v>
      </c>
      <c r="E79" s="279" t="s">
        <v>20</v>
      </c>
      <c r="F79" s="293" t="s">
        <v>20</v>
      </c>
      <c r="G79" s="245" t="s">
        <v>353</v>
      </c>
      <c r="H79" s="293" t="s">
        <v>20</v>
      </c>
      <c r="I79" s="413">
        <f>J79+K79+L79+M79</f>
        <v>705883</v>
      </c>
      <c r="J79" s="304">
        <v>0</v>
      </c>
      <c r="K79" s="304">
        <v>0</v>
      </c>
      <c r="L79" s="304">
        <v>600000</v>
      </c>
      <c r="M79" s="404">
        <v>105883</v>
      </c>
      <c r="N79" s="245" t="s">
        <v>493</v>
      </c>
      <c r="O79" s="137">
        <v>2792</v>
      </c>
      <c r="P79" s="279" t="s">
        <v>288</v>
      </c>
      <c r="Q79" s="279" t="s">
        <v>415</v>
      </c>
    </row>
    <row r="80" spans="2:17" ht="19.350000000000001" customHeight="1" x14ac:dyDescent="0.3">
      <c r="B80" s="246"/>
      <c r="C80" s="294"/>
      <c r="D80" s="246" t="s">
        <v>509</v>
      </c>
      <c r="E80" s="280"/>
      <c r="F80" s="294"/>
      <c r="G80" s="246"/>
      <c r="H80" s="294"/>
      <c r="I80" s="404">
        <f t="shared" si="0"/>
        <v>705882.35</v>
      </c>
      <c r="J80" s="305"/>
      <c r="K80" s="305"/>
      <c r="L80" s="305">
        <v>600000</v>
      </c>
      <c r="M80" s="404">
        <v>105882.35</v>
      </c>
      <c r="N80" s="252"/>
      <c r="O80" s="12" t="s">
        <v>126</v>
      </c>
      <c r="P80" s="280" t="s">
        <v>288</v>
      </c>
      <c r="Q80" s="280" t="s">
        <v>413</v>
      </c>
    </row>
    <row r="81" spans="2:17" ht="21.6" customHeight="1" x14ac:dyDescent="0.3">
      <c r="B81" s="246"/>
      <c r="C81" s="294"/>
      <c r="D81" s="246" t="s">
        <v>509</v>
      </c>
      <c r="E81" s="280"/>
      <c r="F81" s="294"/>
      <c r="G81" s="246"/>
      <c r="H81" s="294"/>
      <c r="I81" s="404">
        <f t="shared" si="0"/>
        <v>647059</v>
      </c>
      <c r="J81" s="305"/>
      <c r="K81" s="305"/>
      <c r="L81" s="305">
        <v>550000</v>
      </c>
      <c r="M81" s="404">
        <v>97059</v>
      </c>
      <c r="N81" s="245" t="s">
        <v>494</v>
      </c>
      <c r="O81" s="30">
        <v>80</v>
      </c>
      <c r="P81" s="280" t="s">
        <v>288</v>
      </c>
      <c r="Q81" s="280" t="s">
        <v>501</v>
      </c>
    </row>
    <row r="82" spans="2:17" ht="26.1" customHeight="1" x14ac:dyDescent="0.3">
      <c r="B82" s="246"/>
      <c r="C82" s="294"/>
      <c r="D82" s="246" t="s">
        <v>509</v>
      </c>
      <c r="E82" s="280"/>
      <c r="F82" s="294"/>
      <c r="G82" s="246"/>
      <c r="H82" s="294"/>
      <c r="I82" s="404">
        <f t="shared" si="0"/>
        <v>370000</v>
      </c>
      <c r="J82" s="305"/>
      <c r="K82" s="305"/>
      <c r="L82" s="305">
        <v>314500</v>
      </c>
      <c r="M82" s="404">
        <v>55500</v>
      </c>
      <c r="N82" s="252"/>
      <c r="O82" s="12" t="s">
        <v>126</v>
      </c>
      <c r="P82" s="280" t="s">
        <v>282</v>
      </c>
      <c r="Q82" s="280" t="s">
        <v>300</v>
      </c>
    </row>
    <row r="83" spans="2:17" ht="22.35" customHeight="1" x14ac:dyDescent="0.3">
      <c r="B83" s="246"/>
      <c r="C83" s="294"/>
      <c r="D83" s="246" t="s">
        <v>509</v>
      </c>
      <c r="E83" s="280"/>
      <c r="F83" s="294"/>
      <c r="G83" s="246"/>
      <c r="H83" s="294"/>
      <c r="I83" s="404">
        <f t="shared" si="0"/>
        <v>47050</v>
      </c>
      <c r="J83" s="305"/>
      <c r="K83" s="305"/>
      <c r="L83" s="305">
        <v>40000</v>
      </c>
      <c r="M83" s="404">
        <v>7050</v>
      </c>
      <c r="N83" s="245" t="s">
        <v>495</v>
      </c>
      <c r="O83" s="134">
        <v>80</v>
      </c>
      <c r="P83" s="280" t="s">
        <v>299</v>
      </c>
      <c r="Q83" s="280" t="s">
        <v>415</v>
      </c>
    </row>
    <row r="84" spans="2:17" ht="29.4" customHeight="1" x14ac:dyDescent="0.3">
      <c r="B84" s="246"/>
      <c r="C84" s="294"/>
      <c r="D84" s="246" t="s">
        <v>509</v>
      </c>
      <c r="E84" s="280"/>
      <c r="F84" s="294"/>
      <c r="G84" s="246"/>
      <c r="H84" s="294"/>
      <c r="I84" s="404"/>
      <c r="J84" s="305"/>
      <c r="K84" s="305"/>
      <c r="L84" s="305"/>
      <c r="M84" s="404"/>
      <c r="N84" s="252"/>
      <c r="O84" s="26" t="s">
        <v>126</v>
      </c>
      <c r="P84" s="280" t="s">
        <v>288</v>
      </c>
      <c r="Q84" s="280" t="s">
        <v>499</v>
      </c>
    </row>
    <row r="85" spans="2:17" ht="24" customHeight="1" x14ac:dyDescent="0.3">
      <c r="B85" s="246"/>
      <c r="C85" s="294"/>
      <c r="D85" s="246" t="s">
        <v>509</v>
      </c>
      <c r="E85" s="280"/>
      <c r="F85" s="294"/>
      <c r="G85" s="246"/>
      <c r="H85" s="294"/>
      <c r="I85" s="404"/>
      <c r="J85" s="305"/>
      <c r="K85" s="305"/>
      <c r="L85" s="305"/>
      <c r="M85" s="404"/>
      <c r="N85" s="245" t="s">
        <v>496</v>
      </c>
      <c r="O85" s="136">
        <v>1</v>
      </c>
      <c r="P85" s="280" t="s">
        <v>282</v>
      </c>
      <c r="Q85" s="280" t="s">
        <v>500</v>
      </c>
    </row>
    <row r="86" spans="2:17" ht="39" customHeight="1" x14ac:dyDescent="0.3">
      <c r="B86" s="252"/>
      <c r="C86" s="295"/>
      <c r="D86" s="252" t="s">
        <v>509</v>
      </c>
      <c r="E86" s="281"/>
      <c r="F86" s="295"/>
      <c r="G86" s="252"/>
      <c r="H86" s="295"/>
      <c r="I86" s="405">
        <f t="shared" si="0"/>
        <v>352941.18</v>
      </c>
      <c r="J86" s="306"/>
      <c r="K86" s="306"/>
      <c r="L86" s="306">
        <v>300000</v>
      </c>
      <c r="M86" s="405">
        <v>52941.18</v>
      </c>
      <c r="N86" s="252"/>
      <c r="O86" s="12" t="s">
        <v>41</v>
      </c>
      <c r="P86" s="281" t="s">
        <v>288</v>
      </c>
      <c r="Q86" s="281" t="s">
        <v>415</v>
      </c>
    </row>
    <row r="87" spans="2:17" ht="21" customHeight="1" x14ac:dyDescent="0.3">
      <c r="B87" s="245" t="s">
        <v>510</v>
      </c>
      <c r="C87" s="293" t="s">
        <v>20</v>
      </c>
      <c r="D87" s="245" t="s">
        <v>511</v>
      </c>
      <c r="E87" s="279" t="s">
        <v>20</v>
      </c>
      <c r="F87" s="293" t="s">
        <v>20</v>
      </c>
      <c r="G87" s="245" t="s">
        <v>353</v>
      </c>
      <c r="H87" s="293" t="s">
        <v>20</v>
      </c>
      <c r="I87" s="413">
        <f>J87+K87+L87+M87</f>
        <v>647059</v>
      </c>
      <c r="J87" s="304">
        <v>0</v>
      </c>
      <c r="K87" s="304">
        <v>0</v>
      </c>
      <c r="L87" s="304">
        <v>550000</v>
      </c>
      <c r="M87" s="413">
        <v>97059</v>
      </c>
      <c r="N87" s="245" t="s">
        <v>493</v>
      </c>
      <c r="O87" s="137">
        <v>1900</v>
      </c>
      <c r="P87" s="279" t="s">
        <v>288</v>
      </c>
      <c r="Q87" s="279" t="s">
        <v>413</v>
      </c>
    </row>
    <row r="88" spans="2:17" ht="21.6" customHeight="1" x14ac:dyDescent="0.3">
      <c r="B88" s="246"/>
      <c r="C88" s="294"/>
      <c r="D88" s="246" t="s">
        <v>511</v>
      </c>
      <c r="E88" s="280"/>
      <c r="F88" s="294"/>
      <c r="G88" s="246"/>
      <c r="H88" s="294"/>
      <c r="I88" s="404"/>
      <c r="J88" s="305"/>
      <c r="K88" s="305"/>
      <c r="L88" s="305">
        <v>1064000</v>
      </c>
      <c r="M88" s="404">
        <v>187764.71</v>
      </c>
      <c r="N88" s="252"/>
      <c r="O88" s="12" t="s">
        <v>42</v>
      </c>
      <c r="P88" s="280" t="s">
        <v>288</v>
      </c>
      <c r="Q88" s="280" t="s">
        <v>501</v>
      </c>
    </row>
    <row r="89" spans="2:17" ht="27.6" customHeight="1" x14ac:dyDescent="0.3">
      <c r="B89" s="246"/>
      <c r="C89" s="294"/>
      <c r="D89" s="246" t="s">
        <v>511</v>
      </c>
      <c r="E89" s="280"/>
      <c r="F89" s="294"/>
      <c r="G89" s="246"/>
      <c r="H89" s="294"/>
      <c r="I89" s="404"/>
      <c r="J89" s="305"/>
      <c r="K89" s="305"/>
      <c r="L89" s="305">
        <v>600000</v>
      </c>
      <c r="M89" s="404">
        <v>105882.35</v>
      </c>
      <c r="N89" s="245" t="s">
        <v>494</v>
      </c>
      <c r="O89" s="30">
        <v>80</v>
      </c>
      <c r="P89" s="280" t="s">
        <v>282</v>
      </c>
      <c r="Q89" s="280" t="s">
        <v>300</v>
      </c>
    </row>
    <row r="90" spans="2:17" ht="21.6" customHeight="1" x14ac:dyDescent="0.3">
      <c r="B90" s="246"/>
      <c r="C90" s="294"/>
      <c r="D90" s="246" t="s">
        <v>511</v>
      </c>
      <c r="E90" s="280"/>
      <c r="F90" s="294"/>
      <c r="G90" s="246"/>
      <c r="H90" s="294"/>
      <c r="I90" s="404"/>
      <c r="J90" s="305"/>
      <c r="K90" s="305"/>
      <c r="L90" s="305">
        <v>550000</v>
      </c>
      <c r="M90" s="404">
        <v>97059</v>
      </c>
      <c r="N90" s="252"/>
      <c r="O90" s="12" t="s">
        <v>42</v>
      </c>
      <c r="P90" s="280" t="s">
        <v>299</v>
      </c>
      <c r="Q90" s="280" t="s">
        <v>415</v>
      </c>
    </row>
    <row r="91" spans="2:17" ht="18" customHeight="1" x14ac:dyDescent="0.3">
      <c r="B91" s="246"/>
      <c r="C91" s="294"/>
      <c r="D91" s="246" t="s">
        <v>511</v>
      </c>
      <c r="E91" s="280"/>
      <c r="F91" s="294"/>
      <c r="G91" s="246"/>
      <c r="H91" s="294"/>
      <c r="I91" s="404"/>
      <c r="J91" s="305"/>
      <c r="K91" s="305"/>
      <c r="L91" s="305">
        <v>314500</v>
      </c>
      <c r="M91" s="404">
        <v>55500</v>
      </c>
      <c r="N91" s="245" t="s">
        <v>495</v>
      </c>
      <c r="O91" s="134">
        <v>80</v>
      </c>
      <c r="P91" s="280" t="s">
        <v>288</v>
      </c>
      <c r="Q91" s="280" t="s">
        <v>499</v>
      </c>
    </row>
    <row r="92" spans="2:17" ht="29.4" customHeight="1" x14ac:dyDescent="0.3">
      <c r="B92" s="246"/>
      <c r="C92" s="294"/>
      <c r="D92" s="246" t="s">
        <v>511</v>
      </c>
      <c r="E92" s="280"/>
      <c r="F92" s="294"/>
      <c r="G92" s="246"/>
      <c r="H92" s="294"/>
      <c r="I92" s="404"/>
      <c r="J92" s="305"/>
      <c r="K92" s="305"/>
      <c r="L92" s="305"/>
      <c r="M92" s="404"/>
      <c r="N92" s="252"/>
      <c r="O92" s="12" t="s">
        <v>42</v>
      </c>
      <c r="P92" s="280" t="s">
        <v>282</v>
      </c>
      <c r="Q92" s="280" t="s">
        <v>500</v>
      </c>
    </row>
    <row r="93" spans="2:17" ht="20.100000000000001" customHeight="1" x14ac:dyDescent="0.3">
      <c r="B93" s="246"/>
      <c r="C93" s="294"/>
      <c r="D93" s="246" t="s">
        <v>511</v>
      </c>
      <c r="E93" s="280"/>
      <c r="F93" s="294"/>
      <c r="G93" s="246"/>
      <c r="H93" s="294"/>
      <c r="I93" s="404"/>
      <c r="J93" s="305"/>
      <c r="K93" s="305"/>
      <c r="L93" s="305"/>
      <c r="M93" s="404"/>
      <c r="N93" s="245" t="s">
        <v>496</v>
      </c>
      <c r="O93" s="135">
        <v>1</v>
      </c>
      <c r="P93" s="280" t="s">
        <v>288</v>
      </c>
      <c r="Q93" s="280" t="s">
        <v>415</v>
      </c>
    </row>
    <row r="94" spans="2:17" ht="42.6" customHeight="1" x14ac:dyDescent="0.3">
      <c r="B94" s="252"/>
      <c r="C94" s="295"/>
      <c r="D94" s="252" t="s">
        <v>511</v>
      </c>
      <c r="E94" s="281"/>
      <c r="F94" s="295"/>
      <c r="G94" s="252"/>
      <c r="H94" s="295"/>
      <c r="I94" s="405"/>
      <c r="J94" s="306"/>
      <c r="K94" s="306"/>
      <c r="L94" s="306">
        <v>40000</v>
      </c>
      <c r="M94" s="405">
        <v>7050</v>
      </c>
      <c r="N94" s="252"/>
      <c r="O94" s="12" t="s">
        <v>41</v>
      </c>
      <c r="P94" s="281" t="s">
        <v>288</v>
      </c>
      <c r="Q94" s="281" t="s">
        <v>413</v>
      </c>
    </row>
    <row r="95" spans="2:17" ht="21" customHeight="1" x14ac:dyDescent="0.3">
      <c r="B95" s="245" t="s">
        <v>512</v>
      </c>
      <c r="C95" s="293" t="s">
        <v>20</v>
      </c>
      <c r="D95" s="245" t="s">
        <v>513</v>
      </c>
      <c r="E95" s="279" t="s">
        <v>20</v>
      </c>
      <c r="F95" s="293" t="s">
        <v>20</v>
      </c>
      <c r="G95" s="245" t="s">
        <v>353</v>
      </c>
      <c r="H95" s="293" t="s">
        <v>20</v>
      </c>
      <c r="I95" s="413">
        <f>J95+K95+L95+M95</f>
        <v>369963.19999999995</v>
      </c>
      <c r="J95" s="304">
        <v>0</v>
      </c>
      <c r="K95" s="304">
        <v>0</v>
      </c>
      <c r="L95" s="304">
        <v>314468.71999999997</v>
      </c>
      <c r="M95" s="404">
        <v>55494.48</v>
      </c>
      <c r="N95" s="245" t="s">
        <v>493</v>
      </c>
      <c r="O95" s="14">
        <v>1000</v>
      </c>
      <c r="P95" s="279" t="s">
        <v>299</v>
      </c>
      <c r="Q95" s="279" t="s">
        <v>375</v>
      </c>
    </row>
    <row r="96" spans="2:17" ht="24" customHeight="1" x14ac:dyDescent="0.3">
      <c r="B96" s="246"/>
      <c r="C96" s="294"/>
      <c r="D96" s="246" t="s">
        <v>513</v>
      </c>
      <c r="E96" s="280"/>
      <c r="F96" s="294"/>
      <c r="G96" s="246"/>
      <c r="H96" s="294"/>
      <c r="I96" s="404"/>
      <c r="J96" s="305"/>
      <c r="K96" s="305"/>
      <c r="L96" s="305">
        <v>310000</v>
      </c>
      <c r="M96" s="404">
        <v>54706</v>
      </c>
      <c r="N96" s="252"/>
      <c r="O96" s="12" t="s">
        <v>42</v>
      </c>
      <c r="P96" s="280" t="s">
        <v>282</v>
      </c>
      <c r="Q96" s="280" t="s">
        <v>300</v>
      </c>
    </row>
    <row r="97" spans="2:17" ht="24" customHeight="1" x14ac:dyDescent="0.3">
      <c r="B97" s="246"/>
      <c r="C97" s="294"/>
      <c r="D97" s="246" t="s">
        <v>513</v>
      </c>
      <c r="E97" s="280"/>
      <c r="F97" s="294"/>
      <c r="G97" s="246"/>
      <c r="H97" s="294"/>
      <c r="I97" s="404"/>
      <c r="J97" s="305"/>
      <c r="K97" s="305"/>
      <c r="L97" s="305">
        <v>1064000</v>
      </c>
      <c r="M97" s="404">
        <v>187764.71</v>
      </c>
      <c r="N97" s="245" t="s">
        <v>494</v>
      </c>
      <c r="O97" s="30">
        <v>80</v>
      </c>
      <c r="P97" s="280" t="s">
        <v>299</v>
      </c>
      <c r="Q97" s="280" t="s">
        <v>415</v>
      </c>
    </row>
    <row r="98" spans="2:17" ht="27" customHeight="1" x14ac:dyDescent="0.3">
      <c r="B98" s="246"/>
      <c r="C98" s="294"/>
      <c r="D98" s="246" t="s">
        <v>513</v>
      </c>
      <c r="E98" s="280"/>
      <c r="F98" s="294"/>
      <c r="G98" s="246"/>
      <c r="H98" s="294"/>
      <c r="I98" s="404"/>
      <c r="J98" s="305"/>
      <c r="K98" s="305"/>
      <c r="L98" s="305">
        <v>600000</v>
      </c>
      <c r="M98" s="404">
        <v>105882.35</v>
      </c>
      <c r="N98" s="252"/>
      <c r="O98" s="12" t="s">
        <v>42</v>
      </c>
      <c r="P98" s="280" t="s">
        <v>288</v>
      </c>
      <c r="Q98" s="280" t="s">
        <v>499</v>
      </c>
    </row>
    <row r="99" spans="2:17" ht="26.1" customHeight="1" x14ac:dyDescent="0.3">
      <c r="B99" s="246"/>
      <c r="C99" s="294"/>
      <c r="D99" s="246" t="s">
        <v>513</v>
      </c>
      <c r="E99" s="280"/>
      <c r="F99" s="294"/>
      <c r="G99" s="246"/>
      <c r="H99" s="294"/>
      <c r="I99" s="404"/>
      <c r="J99" s="305"/>
      <c r="K99" s="305"/>
      <c r="L99" s="305">
        <v>550000</v>
      </c>
      <c r="M99" s="404">
        <v>97059</v>
      </c>
      <c r="N99" s="245" t="s">
        <v>495</v>
      </c>
      <c r="O99" s="134">
        <v>85</v>
      </c>
      <c r="P99" s="280" t="s">
        <v>282</v>
      </c>
      <c r="Q99" s="280" t="s">
        <v>500</v>
      </c>
    </row>
    <row r="100" spans="2:17" ht="20.100000000000001" customHeight="1" x14ac:dyDescent="0.3">
      <c r="B100" s="246"/>
      <c r="C100" s="294"/>
      <c r="D100" s="246" t="s">
        <v>513</v>
      </c>
      <c r="E100" s="280"/>
      <c r="F100" s="294"/>
      <c r="G100" s="246"/>
      <c r="H100" s="294"/>
      <c r="I100" s="404"/>
      <c r="J100" s="305"/>
      <c r="K100" s="305"/>
      <c r="L100" s="305"/>
      <c r="M100" s="404"/>
      <c r="N100" s="252"/>
      <c r="O100" s="12" t="s">
        <v>42</v>
      </c>
      <c r="P100" s="280" t="s">
        <v>288</v>
      </c>
      <c r="Q100" s="280" t="s">
        <v>415</v>
      </c>
    </row>
    <row r="101" spans="2:17" ht="25.35" customHeight="1" x14ac:dyDescent="0.3">
      <c r="B101" s="246"/>
      <c r="C101" s="294"/>
      <c r="D101" s="246" t="s">
        <v>513</v>
      </c>
      <c r="E101" s="280"/>
      <c r="F101" s="294"/>
      <c r="G101" s="246"/>
      <c r="H101" s="294"/>
      <c r="I101" s="404"/>
      <c r="J101" s="305"/>
      <c r="K101" s="305"/>
      <c r="L101" s="305"/>
      <c r="M101" s="404"/>
      <c r="N101" s="245" t="s">
        <v>496</v>
      </c>
      <c r="O101" s="135">
        <v>1</v>
      </c>
      <c r="P101" s="280" t="s">
        <v>288</v>
      </c>
      <c r="Q101" s="280" t="s">
        <v>413</v>
      </c>
    </row>
    <row r="102" spans="2:17" ht="37.35" customHeight="1" x14ac:dyDescent="0.3">
      <c r="B102" s="252"/>
      <c r="C102" s="295"/>
      <c r="D102" s="252" t="s">
        <v>513</v>
      </c>
      <c r="E102" s="281"/>
      <c r="F102" s="295"/>
      <c r="G102" s="252"/>
      <c r="H102" s="295"/>
      <c r="I102" s="405"/>
      <c r="J102" s="306"/>
      <c r="K102" s="306"/>
      <c r="L102" s="306">
        <v>314500</v>
      </c>
      <c r="M102" s="405">
        <v>55500</v>
      </c>
      <c r="N102" s="252"/>
      <c r="O102" s="12" t="s">
        <v>23</v>
      </c>
      <c r="P102" s="281" t="s">
        <v>288</v>
      </c>
      <c r="Q102" s="281" t="s">
        <v>501</v>
      </c>
    </row>
    <row r="103" spans="2:17" ht="15.6" x14ac:dyDescent="0.3">
      <c r="B103" s="345" t="s">
        <v>314</v>
      </c>
      <c r="C103" s="345"/>
      <c r="D103" s="345"/>
      <c r="E103" s="345"/>
      <c r="F103" s="345"/>
      <c r="G103" s="345"/>
      <c r="H103" s="345"/>
      <c r="I103" s="10">
        <f>I47+I55+I63+I71+I79+I87+I95</f>
        <v>3739376.09</v>
      </c>
      <c r="J103" s="190">
        <f>J47+J55+J63+J71+J79+J87+J95</f>
        <v>0</v>
      </c>
      <c r="K103" s="9">
        <f>K47+K55+K63+K71+K79+K87+K95</f>
        <v>0</v>
      </c>
      <c r="L103" s="9">
        <f>L47+L55+L63+L71+L79+L87+L95</f>
        <v>3178468.7199999997</v>
      </c>
      <c r="M103" s="9">
        <f>M47+M55+M63+M71+M79+M87+M95</f>
        <v>560907.37</v>
      </c>
      <c r="N103" s="412"/>
      <c r="O103" s="412"/>
      <c r="P103" s="412"/>
      <c r="Q103" s="412"/>
    </row>
    <row r="104" spans="2:17" ht="38.4" customHeight="1" x14ac:dyDescent="0.3">
      <c r="L104" s="129"/>
    </row>
    <row r="105" spans="2:17" ht="15.6" x14ac:dyDescent="0.3">
      <c r="B105" s="307" t="s">
        <v>514</v>
      </c>
      <c r="C105" s="307"/>
      <c r="D105" s="307"/>
      <c r="E105" s="307"/>
    </row>
    <row r="106" spans="2:17" ht="15" customHeight="1" x14ac:dyDescent="0.3">
      <c r="B106" s="11" t="s">
        <v>3</v>
      </c>
      <c r="C106" s="249" t="s">
        <v>317</v>
      </c>
      <c r="D106" s="249"/>
      <c r="E106" s="249"/>
      <c r="F106" s="250" t="s">
        <v>318</v>
      </c>
      <c r="G106" s="250"/>
      <c r="H106" s="250"/>
      <c r="I106" s="250"/>
      <c r="J106" s="249" t="s">
        <v>319</v>
      </c>
      <c r="K106" s="250"/>
      <c r="L106" s="250"/>
      <c r="M106" s="250"/>
    </row>
    <row r="107" spans="2:17" ht="15.6" x14ac:dyDescent="0.3">
      <c r="B107" s="4">
        <v>1</v>
      </c>
      <c r="C107" s="283">
        <v>2</v>
      </c>
      <c r="D107" s="283"/>
      <c r="E107" s="283"/>
      <c r="F107" s="283">
        <v>3</v>
      </c>
      <c r="G107" s="283"/>
      <c r="H107" s="283"/>
      <c r="I107" s="283"/>
      <c r="J107" s="283">
        <v>4</v>
      </c>
      <c r="K107" s="283"/>
      <c r="L107" s="283"/>
      <c r="M107" s="283"/>
    </row>
    <row r="108" spans="2:17" ht="15.6" x14ac:dyDescent="0.3">
      <c r="B108" s="8" t="s">
        <v>20</v>
      </c>
      <c r="C108" s="320" t="s">
        <v>20</v>
      </c>
      <c r="D108" s="320"/>
      <c r="E108" s="320"/>
      <c r="F108" s="320" t="s">
        <v>20</v>
      </c>
      <c r="G108" s="320"/>
      <c r="H108" s="320"/>
      <c r="I108" s="320"/>
      <c r="J108" s="320" t="s">
        <v>20</v>
      </c>
      <c r="K108" s="320"/>
      <c r="L108" s="320"/>
      <c r="M108" s="320"/>
    </row>
    <row r="109" spans="2:17" ht="15.6" customHeight="1" x14ac:dyDescent="0.3"/>
    <row r="110" spans="2:17" ht="15.6" x14ac:dyDescent="0.3">
      <c r="B110" s="307" t="s">
        <v>515</v>
      </c>
      <c r="C110" s="307"/>
      <c r="D110" s="307"/>
      <c r="E110" s="307"/>
      <c r="F110" s="307"/>
    </row>
    <row r="111" spans="2:17" ht="15.6" x14ac:dyDescent="0.3">
      <c r="B111" s="11" t="s">
        <v>3</v>
      </c>
      <c r="C111" s="250" t="s">
        <v>321</v>
      </c>
      <c r="D111" s="250"/>
      <c r="E111" s="250"/>
      <c r="F111" s="250" t="s">
        <v>318</v>
      </c>
      <c r="G111" s="250"/>
      <c r="H111" s="250"/>
      <c r="I111" s="250"/>
      <c r="J111" s="249" t="s">
        <v>322</v>
      </c>
      <c r="K111" s="250"/>
      <c r="L111" s="250"/>
      <c r="M111" s="250"/>
    </row>
    <row r="112" spans="2:17" ht="15.6" x14ac:dyDescent="0.3">
      <c r="B112" s="4">
        <v>1</v>
      </c>
      <c r="C112" s="283">
        <v>2</v>
      </c>
      <c r="D112" s="283"/>
      <c r="E112" s="283"/>
      <c r="F112" s="283">
        <v>3</v>
      </c>
      <c r="G112" s="283"/>
      <c r="H112" s="283"/>
      <c r="I112" s="283"/>
      <c r="J112" s="283">
        <v>4</v>
      </c>
      <c r="K112" s="283"/>
      <c r="L112" s="283"/>
      <c r="M112" s="283"/>
    </row>
    <row r="113" spans="2:13" ht="15.6" x14ac:dyDescent="0.3">
      <c r="B113" s="8" t="s">
        <v>20</v>
      </c>
      <c r="C113" s="320" t="s">
        <v>20</v>
      </c>
      <c r="D113" s="320"/>
      <c r="E113" s="320"/>
      <c r="F113" s="320" t="s">
        <v>20</v>
      </c>
      <c r="G113" s="320"/>
      <c r="H113" s="320"/>
      <c r="I113" s="320"/>
      <c r="J113" s="320" t="s">
        <v>20</v>
      </c>
      <c r="K113" s="320"/>
      <c r="L113" s="320"/>
      <c r="M113" s="320"/>
    </row>
    <row r="115" spans="2:13" ht="15.6" x14ac:dyDescent="0.3">
      <c r="B115" s="307" t="s">
        <v>516</v>
      </c>
      <c r="C115" s="307"/>
      <c r="D115" s="307"/>
    </row>
    <row r="116" spans="2:13" ht="15.6" x14ac:dyDescent="0.3">
      <c r="B116" s="11" t="s">
        <v>3</v>
      </c>
      <c r="C116" s="249" t="s">
        <v>324</v>
      </c>
      <c r="D116" s="249"/>
      <c r="E116" s="249"/>
      <c r="F116" s="309" t="s">
        <v>325</v>
      </c>
      <c r="G116" s="310"/>
      <c r="H116" s="310"/>
      <c r="I116" s="310"/>
      <c r="J116" s="310"/>
      <c r="K116" s="310"/>
      <c r="L116" s="310"/>
      <c r="M116" s="311"/>
    </row>
    <row r="117" spans="2:13" ht="15.6" x14ac:dyDescent="0.3">
      <c r="B117" s="4">
        <v>1</v>
      </c>
      <c r="C117" s="283">
        <v>2</v>
      </c>
      <c r="D117" s="283"/>
      <c r="E117" s="283"/>
      <c r="F117" s="312">
        <v>3</v>
      </c>
      <c r="G117" s="313"/>
      <c r="H117" s="313"/>
      <c r="I117" s="313"/>
      <c r="J117" s="313"/>
      <c r="K117" s="313"/>
      <c r="L117" s="313"/>
      <c r="M117" s="314"/>
    </row>
    <row r="118" spans="2:13" ht="15.6" x14ac:dyDescent="0.3">
      <c r="B118" s="8" t="s">
        <v>20</v>
      </c>
      <c r="C118" s="318" t="s">
        <v>20</v>
      </c>
      <c r="D118" s="318"/>
      <c r="E118" s="318"/>
      <c r="F118" s="319" t="s">
        <v>20</v>
      </c>
      <c r="G118" s="316"/>
      <c r="H118" s="316"/>
      <c r="I118" s="316"/>
      <c r="J118" s="316"/>
      <c r="K118" s="316"/>
      <c r="L118" s="316"/>
      <c r="M118" s="317"/>
    </row>
    <row r="120" spans="2:13" ht="15.6" x14ac:dyDescent="0.3">
      <c r="B120" s="307" t="s">
        <v>517</v>
      </c>
      <c r="C120" s="307"/>
      <c r="D120" s="307"/>
      <c r="E120" s="307"/>
      <c r="F120" s="307"/>
      <c r="G120" s="307"/>
    </row>
    <row r="121" spans="2:13" ht="15.6" x14ac:dyDescent="0.3">
      <c r="B121" s="11" t="s">
        <v>3</v>
      </c>
      <c r="C121" s="309" t="s">
        <v>327</v>
      </c>
      <c r="D121" s="310"/>
      <c r="E121" s="310"/>
      <c r="F121" s="310"/>
      <c r="G121" s="310"/>
      <c r="H121" s="310"/>
      <c r="I121" s="310"/>
      <c r="J121" s="310"/>
      <c r="K121" s="310"/>
      <c r="L121" s="310"/>
      <c r="M121" s="311"/>
    </row>
    <row r="122" spans="2:13" ht="15.6" x14ac:dyDescent="0.3">
      <c r="B122" s="4">
        <v>1</v>
      </c>
      <c r="C122" s="312">
        <v>2</v>
      </c>
      <c r="D122" s="313"/>
      <c r="E122" s="313"/>
      <c r="F122" s="313"/>
      <c r="G122" s="313"/>
      <c r="H122" s="313"/>
      <c r="I122" s="313"/>
      <c r="J122" s="313"/>
      <c r="K122" s="313"/>
      <c r="L122" s="313"/>
      <c r="M122" s="314"/>
    </row>
    <row r="123" spans="2:13" ht="15.6" x14ac:dyDescent="0.3">
      <c r="B123" s="8" t="s">
        <v>20</v>
      </c>
      <c r="C123" s="315" t="s">
        <v>20</v>
      </c>
      <c r="D123" s="316"/>
      <c r="E123" s="316"/>
      <c r="F123" s="316"/>
      <c r="G123" s="316"/>
      <c r="H123" s="316"/>
      <c r="I123" s="316"/>
      <c r="J123" s="316"/>
      <c r="K123" s="316"/>
      <c r="L123" s="316"/>
      <c r="M123" s="317"/>
    </row>
  </sheetData>
  <mergeCells count="261">
    <mergeCell ref="N83:N84"/>
    <mergeCell ref="P87:P94"/>
    <mergeCell ref="Q87:Q94"/>
    <mergeCell ref="N91:N92"/>
    <mergeCell ref="N93:N94"/>
    <mergeCell ref="P79:P86"/>
    <mergeCell ref="Q79:Q86"/>
    <mergeCell ref="N75:N76"/>
    <mergeCell ref="N77:N78"/>
    <mergeCell ref="P55:P62"/>
    <mergeCell ref="Q55:Q62"/>
    <mergeCell ref="N61:N62"/>
    <mergeCell ref="N57:N58"/>
    <mergeCell ref="N59:N60"/>
    <mergeCell ref="P71:P78"/>
    <mergeCell ref="Q71:Q78"/>
    <mergeCell ref="N79:N80"/>
    <mergeCell ref="N81:N82"/>
    <mergeCell ref="P63:P70"/>
    <mergeCell ref="Q63:Q70"/>
    <mergeCell ref="N63:N64"/>
    <mergeCell ref="N65:N66"/>
    <mergeCell ref="N67:N68"/>
    <mergeCell ref="N69:N70"/>
    <mergeCell ref="N71:N72"/>
    <mergeCell ref="B79:B86"/>
    <mergeCell ref="C79:C86"/>
    <mergeCell ref="D79:D86"/>
    <mergeCell ref="E79:E86"/>
    <mergeCell ref="F79:F86"/>
    <mergeCell ref="G79:G86"/>
    <mergeCell ref="H79:H86"/>
    <mergeCell ref="I79:I86"/>
    <mergeCell ref="J79:J86"/>
    <mergeCell ref="K79:K86"/>
    <mergeCell ref="L79:L86"/>
    <mergeCell ref="M79:M86"/>
    <mergeCell ref="N73:N74"/>
    <mergeCell ref="K63:K70"/>
    <mergeCell ref="L63:L70"/>
    <mergeCell ref="M63:M70"/>
    <mergeCell ref="B71:B78"/>
    <mergeCell ref="L71:L78"/>
    <mergeCell ref="M71:M78"/>
    <mergeCell ref="B63:B70"/>
    <mergeCell ref="C63:C70"/>
    <mergeCell ref="D63:D70"/>
    <mergeCell ref="E63:E70"/>
    <mergeCell ref="F63:F70"/>
    <mergeCell ref="G63:G70"/>
    <mergeCell ref="H63:H70"/>
    <mergeCell ref="I63:I70"/>
    <mergeCell ref="J63:J70"/>
    <mergeCell ref="C71:C78"/>
    <mergeCell ref="D71:D78"/>
    <mergeCell ref="E71:E78"/>
    <mergeCell ref="F71:F78"/>
    <mergeCell ref="G71:G78"/>
    <mergeCell ref="H71:H78"/>
    <mergeCell ref="I71:I78"/>
    <mergeCell ref="J71:J78"/>
    <mergeCell ref="K71:K78"/>
    <mergeCell ref="J87:J94"/>
    <mergeCell ref="K87:K94"/>
    <mergeCell ref="L87:L94"/>
    <mergeCell ref="M87:M94"/>
    <mergeCell ref="B2:Q2"/>
    <mergeCell ref="G4:H4"/>
    <mergeCell ref="I4:N4"/>
    <mergeCell ref="B6:H6"/>
    <mergeCell ref="B7:B8"/>
    <mergeCell ref="C7:D8"/>
    <mergeCell ref="E7:G8"/>
    <mergeCell ref="H7:J8"/>
    <mergeCell ref="K7:N7"/>
    <mergeCell ref="K8:M8"/>
    <mergeCell ref="K11:M11"/>
    <mergeCell ref="B16:G16"/>
    <mergeCell ref="B17:E17"/>
    <mergeCell ref="F17:H17"/>
    <mergeCell ref="B18:E18"/>
    <mergeCell ref="F18:H18"/>
    <mergeCell ref="K13:M13"/>
    <mergeCell ref="C9:D9"/>
    <mergeCell ref="E9:G9"/>
    <mergeCell ref="H9:J9"/>
    <mergeCell ref="K9:M9"/>
    <mergeCell ref="B10:B11"/>
    <mergeCell ref="C10:D11"/>
    <mergeCell ref="E10:G11"/>
    <mergeCell ref="H10:J10"/>
    <mergeCell ref="K10:M10"/>
    <mergeCell ref="H11:J11"/>
    <mergeCell ref="B22:E22"/>
    <mergeCell ref="F22:H22"/>
    <mergeCell ref="B23:E23"/>
    <mergeCell ref="F23:H23"/>
    <mergeCell ref="B24:E24"/>
    <mergeCell ref="F24:H24"/>
    <mergeCell ref="B19:E19"/>
    <mergeCell ref="F19:H19"/>
    <mergeCell ref="B20:E20"/>
    <mergeCell ref="F20:H20"/>
    <mergeCell ref="B21:E21"/>
    <mergeCell ref="F21:H21"/>
    <mergeCell ref="B28:E28"/>
    <mergeCell ref="F28:H28"/>
    <mergeCell ref="B29:E29"/>
    <mergeCell ref="F29:H29"/>
    <mergeCell ref="B30:E30"/>
    <mergeCell ref="F30:H30"/>
    <mergeCell ref="B25:E25"/>
    <mergeCell ref="F25:H25"/>
    <mergeCell ref="B26:E26"/>
    <mergeCell ref="F26:H26"/>
    <mergeCell ref="B27:E27"/>
    <mergeCell ref="F27:H27"/>
    <mergeCell ref="P35:P37"/>
    <mergeCell ref="Q35:Q37"/>
    <mergeCell ref="I36:I37"/>
    <mergeCell ref="J36:L36"/>
    <mergeCell ref="M36:M37"/>
    <mergeCell ref="N36:N37"/>
    <mergeCell ref="B31:E31"/>
    <mergeCell ref="F31:H31"/>
    <mergeCell ref="B32:E32"/>
    <mergeCell ref="F32:H32"/>
    <mergeCell ref="B34:H34"/>
    <mergeCell ref="B35:B37"/>
    <mergeCell ref="C35:C37"/>
    <mergeCell ref="D35:D37"/>
    <mergeCell ref="E35:E37"/>
    <mergeCell ref="F35:F37"/>
    <mergeCell ref="O36:O37"/>
    <mergeCell ref="G35:G37"/>
    <mergeCell ref="H35:H37"/>
    <mergeCell ref="I35:M35"/>
    <mergeCell ref="N35:O35"/>
    <mergeCell ref="B47:B54"/>
    <mergeCell ref="C47:C54"/>
    <mergeCell ref="D47:D54"/>
    <mergeCell ref="E47:E54"/>
    <mergeCell ref="F47:F54"/>
    <mergeCell ref="G47:G54"/>
    <mergeCell ref="H47:H54"/>
    <mergeCell ref="I47:I54"/>
    <mergeCell ref="K39:K46"/>
    <mergeCell ref="B39:B46"/>
    <mergeCell ref="C39:C46"/>
    <mergeCell ref="D39:D46"/>
    <mergeCell ref="E39:E46"/>
    <mergeCell ref="F39:F46"/>
    <mergeCell ref="G39:G46"/>
    <mergeCell ref="H39:H46"/>
    <mergeCell ref="I39:I46"/>
    <mergeCell ref="J39:J46"/>
    <mergeCell ref="J47:J54"/>
    <mergeCell ref="K47:K54"/>
    <mergeCell ref="L39:L46"/>
    <mergeCell ref="M39:M46"/>
    <mergeCell ref="N39:N40"/>
    <mergeCell ref="P39:P40"/>
    <mergeCell ref="Q39:Q40"/>
    <mergeCell ref="N41:N42"/>
    <mergeCell ref="P41:P42"/>
    <mergeCell ref="Q41:Q42"/>
    <mergeCell ref="Q47:Q54"/>
    <mergeCell ref="N49:N50"/>
    <mergeCell ref="N51:N52"/>
    <mergeCell ref="L47:L54"/>
    <mergeCell ref="M47:M54"/>
    <mergeCell ref="N47:N48"/>
    <mergeCell ref="P47:P54"/>
    <mergeCell ref="N43:N44"/>
    <mergeCell ref="N45:N46"/>
    <mergeCell ref="Q43:Q44"/>
    <mergeCell ref="P43:P44"/>
    <mergeCell ref="P45:P46"/>
    <mergeCell ref="Q45:Q46"/>
    <mergeCell ref="N53:N54"/>
    <mergeCell ref="L55:L62"/>
    <mergeCell ref="M55:M62"/>
    <mergeCell ref="N55:N56"/>
    <mergeCell ref="B87:B94"/>
    <mergeCell ref="C87:C94"/>
    <mergeCell ref="D87:D94"/>
    <mergeCell ref="E87:E94"/>
    <mergeCell ref="F87:F94"/>
    <mergeCell ref="G87:G94"/>
    <mergeCell ref="H87:H94"/>
    <mergeCell ref="I87:I94"/>
    <mergeCell ref="N85:N86"/>
    <mergeCell ref="N87:N88"/>
    <mergeCell ref="N89:N90"/>
    <mergeCell ref="I55:I62"/>
    <mergeCell ref="J55:J62"/>
    <mergeCell ref="K55:K62"/>
    <mergeCell ref="B55:B62"/>
    <mergeCell ref="C55:C62"/>
    <mergeCell ref="D55:D62"/>
    <mergeCell ref="E55:E62"/>
    <mergeCell ref="F55:F62"/>
    <mergeCell ref="G55:G62"/>
    <mergeCell ref="H55:H62"/>
    <mergeCell ref="B103:H103"/>
    <mergeCell ref="N103:Q103"/>
    <mergeCell ref="H95:H102"/>
    <mergeCell ref="I95:I102"/>
    <mergeCell ref="J95:J102"/>
    <mergeCell ref="K95:K102"/>
    <mergeCell ref="L95:L102"/>
    <mergeCell ref="M95:M102"/>
    <mergeCell ref="N95:N96"/>
    <mergeCell ref="N97:N98"/>
    <mergeCell ref="N99:N100"/>
    <mergeCell ref="N101:N102"/>
    <mergeCell ref="P95:P102"/>
    <mergeCell ref="Q95:Q102"/>
    <mergeCell ref="B95:B102"/>
    <mergeCell ref="C95:C102"/>
    <mergeCell ref="D95:D102"/>
    <mergeCell ref="E95:E102"/>
    <mergeCell ref="F95:F102"/>
    <mergeCell ref="G95:G102"/>
    <mergeCell ref="F108:I108"/>
    <mergeCell ref="J108:M108"/>
    <mergeCell ref="B110:F110"/>
    <mergeCell ref="C111:E111"/>
    <mergeCell ref="F111:I111"/>
    <mergeCell ref="J111:M111"/>
    <mergeCell ref="B105:E105"/>
    <mergeCell ref="C106:E106"/>
    <mergeCell ref="F106:I106"/>
    <mergeCell ref="J106:M106"/>
    <mergeCell ref="C107:E107"/>
    <mergeCell ref="F107:I107"/>
    <mergeCell ref="J107:M107"/>
    <mergeCell ref="B120:G120"/>
    <mergeCell ref="C121:M121"/>
    <mergeCell ref="C122:M122"/>
    <mergeCell ref="C123:M123"/>
    <mergeCell ref="B12:B13"/>
    <mergeCell ref="C12:D13"/>
    <mergeCell ref="E12:G13"/>
    <mergeCell ref="H12:J12"/>
    <mergeCell ref="H13:J13"/>
    <mergeCell ref="K12:M12"/>
    <mergeCell ref="B115:D115"/>
    <mergeCell ref="C116:E116"/>
    <mergeCell ref="F116:M116"/>
    <mergeCell ref="C117:E117"/>
    <mergeCell ref="F117:M117"/>
    <mergeCell ref="C118:E118"/>
    <mergeCell ref="F118:M118"/>
    <mergeCell ref="C112:E112"/>
    <mergeCell ref="F112:I112"/>
    <mergeCell ref="J112:M112"/>
    <mergeCell ref="C113:E113"/>
    <mergeCell ref="F113:I113"/>
    <mergeCell ref="J113:M113"/>
    <mergeCell ref="C108:E108"/>
  </mergeCells>
  <phoneticPr fontId="11" type="noConversion"/>
  <printOptions horizontalCentered="1"/>
  <pageMargins left="0.31496062992125984" right="0.11811023622047245" top="0.74803149606299213" bottom="0.15748031496062992" header="0.31496062992125984" footer="0.11811023622047245"/>
  <pageSetup paperSize="9" scale="55" fitToHeight="0" orientation="landscape" r:id="rId1"/>
  <headerFooter scaleWithDoc="0">
    <oddHeader>&amp;C&amp;"Times New Roman,Regular"&amp;P</oddHeader>
  </headerFooter>
  <ignoredErrors>
    <ignoredError sqref="H11 H13 K11 K13 N13"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ADFD7-9DCB-46F7-A05D-3315C34CD7EE}">
  <sheetPr>
    <pageSetUpPr fitToPage="1"/>
  </sheetPr>
  <dimension ref="B2:Q105"/>
  <sheetViews>
    <sheetView zoomScale="60" zoomScaleNormal="60" workbookViewId="0">
      <selection activeCell="H37" sqref="H37:H40"/>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3" width="14.5546875" customWidth="1"/>
    <col min="14" max="14" width="44.5546875" customWidth="1"/>
    <col min="15" max="15" width="12.44140625" customWidth="1"/>
    <col min="16" max="17" width="14.44140625" customWidth="1"/>
  </cols>
  <sheetData>
    <row r="2" spans="2:17" ht="15.6" x14ac:dyDescent="0.3">
      <c r="B2" s="270" t="s">
        <v>518</v>
      </c>
      <c r="C2" s="270"/>
      <c r="D2" s="270"/>
      <c r="E2" s="270"/>
      <c r="F2" s="270"/>
      <c r="G2" s="270"/>
      <c r="H2" s="270"/>
      <c r="I2" s="270"/>
      <c r="J2" s="270"/>
      <c r="K2" s="270"/>
      <c r="L2" s="270"/>
      <c r="M2" s="270"/>
      <c r="N2" s="270"/>
      <c r="O2" s="270"/>
      <c r="P2" s="270"/>
      <c r="Q2" s="270"/>
    </row>
    <row r="3" spans="2:17" ht="15.6" x14ac:dyDescent="0.3">
      <c r="B3" s="6"/>
      <c r="C3" s="6"/>
      <c r="D3" s="6"/>
      <c r="E3" s="6"/>
      <c r="F3" s="6"/>
      <c r="G3" s="6"/>
      <c r="H3" s="6"/>
      <c r="I3" s="6"/>
      <c r="J3" s="6"/>
      <c r="K3" s="6"/>
      <c r="L3" s="6"/>
      <c r="M3" s="6"/>
      <c r="N3" s="6"/>
      <c r="O3" s="6"/>
      <c r="P3" s="6"/>
      <c r="Q3" s="6"/>
    </row>
    <row r="4" spans="2:17" ht="15.6" x14ac:dyDescent="0.3">
      <c r="B4" s="7"/>
      <c r="C4" s="7"/>
      <c r="D4" s="7"/>
      <c r="E4" s="7"/>
      <c r="F4" s="332" t="str">
        <f>'III skyrius'!D15</f>
        <v>Nr. LT022-02-02-01</v>
      </c>
      <c r="G4" s="332"/>
      <c r="H4" s="332"/>
      <c r="I4" s="333" t="str">
        <f>'III skyrius'!C15</f>
        <v>Asmenų su intelekto ir (ar) psichikos negalia institucinės globos pertvarkos įgyvendinimas</v>
      </c>
      <c r="J4" s="333"/>
      <c r="K4" s="333"/>
      <c r="L4" s="333"/>
      <c r="M4" s="333"/>
      <c r="N4" s="333"/>
      <c r="O4" s="7"/>
      <c r="P4" s="7"/>
      <c r="Q4" s="7"/>
    </row>
    <row r="5" spans="2:17" ht="15.6" x14ac:dyDescent="0.3">
      <c r="B5" s="6"/>
      <c r="C5" s="6"/>
      <c r="D5" s="6"/>
      <c r="E5" s="6"/>
      <c r="F5" s="6"/>
      <c r="G5" s="6"/>
      <c r="H5" s="6"/>
      <c r="I5" s="6"/>
      <c r="J5" s="6"/>
      <c r="K5" s="6"/>
      <c r="L5" s="6"/>
      <c r="M5" s="6"/>
      <c r="N5" s="6"/>
      <c r="O5" s="6"/>
      <c r="P5" s="6"/>
      <c r="Q5" s="6"/>
    </row>
    <row r="6" spans="2:17" ht="15.6" x14ac:dyDescent="0.3">
      <c r="B6" s="248" t="s">
        <v>519</v>
      </c>
      <c r="C6" s="248"/>
      <c r="D6" s="248"/>
      <c r="E6" s="248"/>
      <c r="F6" s="248"/>
      <c r="G6" s="248"/>
      <c r="H6" s="248"/>
      <c r="I6" s="7"/>
      <c r="J6" s="7"/>
      <c r="K6" s="7"/>
      <c r="L6" s="7"/>
      <c r="M6" s="7"/>
      <c r="N6" s="7"/>
      <c r="O6" s="7"/>
      <c r="P6" s="7"/>
      <c r="Q6" s="7"/>
    </row>
    <row r="7" spans="2:17" ht="15.6" x14ac:dyDescent="0.3">
      <c r="B7" s="250" t="s">
        <v>3</v>
      </c>
      <c r="C7" s="250" t="s">
        <v>202</v>
      </c>
      <c r="D7" s="250"/>
      <c r="E7" s="249" t="s">
        <v>203</v>
      </c>
      <c r="F7" s="249"/>
      <c r="G7" s="249"/>
      <c r="H7" s="249" t="s">
        <v>204</v>
      </c>
      <c r="I7" s="249"/>
      <c r="J7" s="249"/>
      <c r="K7" s="250" t="s">
        <v>205</v>
      </c>
      <c r="L7" s="250"/>
      <c r="M7" s="250"/>
      <c r="N7" s="250"/>
    </row>
    <row r="8" spans="2:17" ht="31.2" x14ac:dyDescent="0.3">
      <c r="B8" s="250"/>
      <c r="C8" s="250"/>
      <c r="D8" s="250"/>
      <c r="E8" s="249"/>
      <c r="F8" s="249"/>
      <c r="G8" s="249"/>
      <c r="H8" s="249"/>
      <c r="I8" s="249"/>
      <c r="J8" s="249"/>
      <c r="K8" s="249" t="s">
        <v>206</v>
      </c>
      <c r="L8" s="249"/>
      <c r="M8" s="249"/>
      <c r="N8" s="3" t="s">
        <v>207</v>
      </c>
      <c r="O8" s="1"/>
      <c r="P8" s="1"/>
      <c r="Q8" s="1"/>
    </row>
    <row r="9" spans="2:17" ht="15.6" x14ac:dyDescent="0.3">
      <c r="B9" s="4">
        <v>1</v>
      </c>
      <c r="C9" s="283">
        <v>2</v>
      </c>
      <c r="D9" s="283"/>
      <c r="E9" s="283">
        <v>3</v>
      </c>
      <c r="F9" s="283"/>
      <c r="G9" s="283"/>
      <c r="H9" s="283">
        <v>4</v>
      </c>
      <c r="I9" s="283"/>
      <c r="J9" s="283"/>
      <c r="K9" s="283">
        <v>5</v>
      </c>
      <c r="L9" s="283"/>
      <c r="M9" s="283"/>
      <c r="N9" s="4">
        <v>6</v>
      </c>
    </row>
    <row r="10" spans="2:17" ht="15.6" x14ac:dyDescent="0.3">
      <c r="B10" s="259" t="s">
        <v>15</v>
      </c>
      <c r="C10" s="321" t="s">
        <v>520</v>
      </c>
      <c r="D10" s="322"/>
      <c r="E10" s="257" t="s">
        <v>521</v>
      </c>
      <c r="F10" s="325"/>
      <c r="G10" s="326"/>
      <c r="H10" s="340">
        <v>0</v>
      </c>
      <c r="I10" s="296"/>
      <c r="J10" s="296"/>
      <c r="K10" s="340">
        <v>0</v>
      </c>
      <c r="L10" s="296"/>
      <c r="M10" s="296"/>
      <c r="N10" s="14">
        <f>O39</f>
        <v>136</v>
      </c>
    </row>
    <row r="11" spans="2:17" ht="48" customHeight="1" x14ac:dyDescent="0.3">
      <c r="B11" s="260"/>
      <c r="C11" s="323"/>
      <c r="D11" s="324"/>
      <c r="E11" s="258"/>
      <c r="F11" s="327"/>
      <c r="G11" s="328"/>
      <c r="H11" s="337" t="s">
        <v>29</v>
      </c>
      <c r="I11" s="338"/>
      <c r="J11" s="339"/>
      <c r="K11" s="337" t="s">
        <v>41</v>
      </c>
      <c r="L11" s="338"/>
      <c r="M11" s="339"/>
      <c r="N11" s="12" t="str">
        <f>O40</f>
        <v>(2029)</v>
      </c>
    </row>
    <row r="14" spans="2:17" ht="15.6" x14ac:dyDescent="0.3">
      <c r="B14" s="248" t="s">
        <v>522</v>
      </c>
      <c r="C14" s="248"/>
      <c r="D14" s="248"/>
      <c r="E14" s="248"/>
      <c r="F14" s="248"/>
      <c r="G14" s="248"/>
    </row>
    <row r="15" spans="2:17" ht="15.6" x14ac:dyDescent="0.3">
      <c r="B15" s="274" t="s">
        <v>218</v>
      </c>
      <c r="C15" s="274"/>
      <c r="D15" s="274"/>
      <c r="E15" s="274"/>
      <c r="F15" s="274" t="s">
        <v>219</v>
      </c>
      <c r="G15" s="274"/>
      <c r="H15" s="274"/>
    </row>
    <row r="16" spans="2:17" ht="15.6" x14ac:dyDescent="0.3">
      <c r="B16" s="275">
        <v>1</v>
      </c>
      <c r="C16" s="275"/>
      <c r="D16" s="275"/>
      <c r="E16" s="275"/>
      <c r="F16" s="275">
        <v>2</v>
      </c>
      <c r="G16" s="275"/>
      <c r="H16" s="275"/>
    </row>
    <row r="17" spans="2:8" ht="15.6" x14ac:dyDescent="0.3">
      <c r="B17" s="272" t="s">
        <v>220</v>
      </c>
      <c r="C17" s="272"/>
      <c r="D17" s="272"/>
      <c r="E17" s="272"/>
      <c r="F17" s="273">
        <f>SUM(F18,F20,F22,F24)</f>
        <v>6055935.9100000001</v>
      </c>
      <c r="G17" s="336"/>
      <c r="H17" s="336"/>
    </row>
    <row r="18" spans="2:8" ht="15.6" x14ac:dyDescent="0.3">
      <c r="B18" s="272" t="s">
        <v>221</v>
      </c>
      <c r="C18" s="272"/>
      <c r="D18" s="272"/>
      <c r="E18" s="272"/>
      <c r="F18" s="341">
        <f>F19</f>
        <v>0</v>
      </c>
      <c r="G18" s="341"/>
      <c r="H18" s="341"/>
    </row>
    <row r="19" spans="2:8" ht="15.6" x14ac:dyDescent="0.3">
      <c r="B19" s="271" t="s">
        <v>222</v>
      </c>
      <c r="C19" s="271"/>
      <c r="D19" s="271"/>
      <c r="E19" s="271"/>
      <c r="F19" s="341">
        <f>J85</f>
        <v>0</v>
      </c>
      <c r="G19" s="336"/>
      <c r="H19" s="336"/>
    </row>
    <row r="20" spans="2:8" ht="15.6" x14ac:dyDescent="0.3">
      <c r="B20" s="272" t="s">
        <v>223</v>
      </c>
      <c r="C20" s="272"/>
      <c r="D20" s="272"/>
      <c r="E20" s="272"/>
      <c r="F20" s="273">
        <f>F21</f>
        <v>0</v>
      </c>
      <c r="G20" s="336"/>
      <c r="H20" s="336"/>
    </row>
    <row r="21" spans="2:8" ht="15.6" x14ac:dyDescent="0.3">
      <c r="B21" s="271" t="s">
        <v>224</v>
      </c>
      <c r="C21" s="271"/>
      <c r="D21" s="271"/>
      <c r="E21" s="271"/>
      <c r="F21" s="273">
        <f>K85</f>
        <v>0</v>
      </c>
      <c r="G21" s="336"/>
      <c r="H21" s="336"/>
    </row>
    <row r="22" spans="2:8" ht="15.6" x14ac:dyDescent="0.3">
      <c r="B22" s="272" t="s">
        <v>225</v>
      </c>
      <c r="C22" s="272"/>
      <c r="D22" s="272"/>
      <c r="E22" s="272"/>
      <c r="F22" s="273">
        <f>F23</f>
        <v>6055935.9100000001</v>
      </c>
      <c r="G22" s="336"/>
      <c r="H22" s="336"/>
    </row>
    <row r="23" spans="2:8" ht="15.6" x14ac:dyDescent="0.3">
      <c r="B23" s="271" t="s">
        <v>226</v>
      </c>
      <c r="C23" s="271"/>
      <c r="D23" s="271"/>
      <c r="E23" s="271"/>
      <c r="F23" s="273">
        <f>L85</f>
        <v>6055935.9100000001</v>
      </c>
      <c r="G23" s="336"/>
      <c r="H23" s="336"/>
    </row>
    <row r="24" spans="2:8" ht="15.6" x14ac:dyDescent="0.3">
      <c r="B24" s="272" t="s">
        <v>227</v>
      </c>
      <c r="C24" s="272"/>
      <c r="D24" s="272"/>
      <c r="E24" s="272"/>
      <c r="F24" s="341">
        <f>F25</f>
        <v>0</v>
      </c>
      <c r="G24" s="341"/>
      <c r="H24" s="341"/>
    </row>
    <row r="25" spans="2:8" ht="15.6" x14ac:dyDescent="0.3">
      <c r="B25" s="271" t="s">
        <v>228</v>
      </c>
      <c r="C25" s="271"/>
      <c r="D25" s="271"/>
      <c r="E25" s="271"/>
      <c r="F25" s="341">
        <v>0</v>
      </c>
      <c r="G25" s="341"/>
      <c r="H25" s="341"/>
    </row>
    <row r="26" spans="2:8" ht="15.6" x14ac:dyDescent="0.3">
      <c r="B26" s="272" t="s">
        <v>229</v>
      </c>
      <c r="C26" s="272"/>
      <c r="D26" s="272"/>
      <c r="E26" s="272"/>
      <c r="F26" s="273">
        <f>SUM(F27:H29)</f>
        <v>1068708.8900000001</v>
      </c>
      <c r="G26" s="336"/>
      <c r="H26" s="336"/>
    </row>
    <row r="27" spans="2:8" ht="15.6" x14ac:dyDescent="0.3">
      <c r="B27" s="271" t="s">
        <v>230</v>
      </c>
      <c r="C27" s="271"/>
      <c r="D27" s="271"/>
      <c r="E27" s="271"/>
      <c r="F27" s="273">
        <f>M85</f>
        <v>1068708.8900000001</v>
      </c>
      <c r="G27" s="336"/>
      <c r="H27" s="336"/>
    </row>
    <row r="28" spans="2:8" ht="15.6" x14ac:dyDescent="0.3">
      <c r="B28" s="271" t="s">
        <v>231</v>
      </c>
      <c r="C28" s="271"/>
      <c r="D28" s="271"/>
      <c r="E28" s="271"/>
      <c r="F28" s="341">
        <v>0</v>
      </c>
      <c r="G28" s="341"/>
      <c r="H28" s="341"/>
    </row>
    <row r="29" spans="2:8" ht="15.6" x14ac:dyDescent="0.3">
      <c r="B29" s="271" t="s">
        <v>232</v>
      </c>
      <c r="C29" s="271"/>
      <c r="D29" s="271"/>
      <c r="E29" s="271"/>
      <c r="F29" s="341">
        <v>0</v>
      </c>
      <c r="G29" s="341"/>
      <c r="H29" s="341"/>
    </row>
    <row r="30" spans="2:8" ht="15.6" x14ac:dyDescent="0.3">
      <c r="B30" s="272" t="s">
        <v>233</v>
      </c>
      <c r="C30" s="272"/>
      <c r="D30" s="272"/>
      <c r="E30" s="272"/>
      <c r="F30" s="273">
        <f>SUM(F17,F26)</f>
        <v>7124644.8000000007</v>
      </c>
      <c r="G30" s="336"/>
      <c r="H30" s="336"/>
    </row>
    <row r="32" spans="2:8" ht="15.6" x14ac:dyDescent="0.3">
      <c r="B32" s="248" t="s">
        <v>523</v>
      </c>
      <c r="C32" s="248"/>
      <c r="D32" s="248"/>
      <c r="E32" s="248"/>
      <c r="F32" s="248"/>
      <c r="G32" s="248"/>
      <c r="H32" s="248"/>
    </row>
    <row r="33" spans="2:17" ht="15.6" x14ac:dyDescent="0.3">
      <c r="B33" s="249" t="s">
        <v>235</v>
      </c>
      <c r="C33" s="249" t="s">
        <v>236</v>
      </c>
      <c r="D33" s="249" t="s">
        <v>237</v>
      </c>
      <c r="E33" s="249" t="s">
        <v>238</v>
      </c>
      <c r="F33" s="249" t="s">
        <v>239</v>
      </c>
      <c r="G33" s="249" t="s">
        <v>240</v>
      </c>
      <c r="H33" s="249" t="s">
        <v>241</v>
      </c>
      <c r="I33" s="249" t="s">
        <v>242</v>
      </c>
      <c r="J33" s="249"/>
      <c r="K33" s="249"/>
      <c r="L33" s="249"/>
      <c r="M33" s="249"/>
      <c r="N33" s="249" t="s">
        <v>6</v>
      </c>
      <c r="O33" s="249"/>
      <c r="P33" s="249" t="s">
        <v>243</v>
      </c>
      <c r="Q33" s="249" t="s">
        <v>244</v>
      </c>
    </row>
    <row r="34" spans="2:17" ht="15.6" x14ac:dyDescent="0.3">
      <c r="B34" s="249"/>
      <c r="C34" s="249"/>
      <c r="D34" s="249"/>
      <c r="E34" s="249"/>
      <c r="F34" s="249"/>
      <c r="G34" s="249"/>
      <c r="H34" s="249"/>
      <c r="I34" s="249" t="s">
        <v>141</v>
      </c>
      <c r="J34" s="249" t="s">
        <v>245</v>
      </c>
      <c r="K34" s="249"/>
      <c r="L34" s="249"/>
      <c r="M34" s="249" t="s">
        <v>246</v>
      </c>
      <c r="N34" s="249" t="s">
        <v>247</v>
      </c>
      <c r="O34" s="249" t="s">
        <v>248</v>
      </c>
      <c r="P34" s="249"/>
      <c r="Q34" s="249"/>
    </row>
    <row r="35" spans="2:17" ht="93.6" x14ac:dyDescent="0.3">
      <c r="B35" s="249"/>
      <c r="C35" s="249"/>
      <c r="D35" s="249"/>
      <c r="E35" s="249"/>
      <c r="F35" s="249"/>
      <c r="G35" s="249"/>
      <c r="H35" s="249"/>
      <c r="I35" s="249"/>
      <c r="J35" s="3" t="s">
        <v>249</v>
      </c>
      <c r="K35" s="3" t="s">
        <v>250</v>
      </c>
      <c r="L35" s="3" t="s">
        <v>251</v>
      </c>
      <c r="M35" s="249"/>
      <c r="N35" s="249"/>
      <c r="O35" s="249"/>
      <c r="P35" s="249"/>
      <c r="Q35" s="249"/>
    </row>
    <row r="36" spans="2: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17" ht="15.6" customHeight="1" x14ac:dyDescent="0.3">
      <c r="B37" s="268" t="s">
        <v>524</v>
      </c>
      <c r="C37" s="342" t="s">
        <v>253</v>
      </c>
      <c r="D37" s="268" t="s">
        <v>525</v>
      </c>
      <c r="E37" s="268" t="s">
        <v>525</v>
      </c>
      <c r="F37" s="342" t="s">
        <v>255</v>
      </c>
      <c r="G37" s="268" t="s">
        <v>353</v>
      </c>
      <c r="H37" s="342" t="s">
        <v>257</v>
      </c>
      <c r="I37" s="343">
        <f>I85</f>
        <v>7124644.7999999998</v>
      </c>
      <c r="J37" s="343">
        <f t="shared" ref="J37:M37" si="0">J85</f>
        <v>0</v>
      </c>
      <c r="K37" s="343">
        <f t="shared" si="0"/>
        <v>0</v>
      </c>
      <c r="L37" s="343">
        <f t="shared" si="0"/>
        <v>6055935.9100000001</v>
      </c>
      <c r="M37" s="343">
        <f t="shared" si="0"/>
        <v>1068708.8900000001</v>
      </c>
      <c r="N37" s="268" t="s">
        <v>526</v>
      </c>
      <c r="O37" s="14">
        <f>O41+O45+O49+O53+O57+O61+O65+O69+O73+O77+O81</f>
        <v>128</v>
      </c>
      <c r="P37" s="320" t="s">
        <v>20</v>
      </c>
      <c r="Q37" s="342" t="s">
        <v>375</v>
      </c>
    </row>
    <row r="38" spans="2:17" ht="50.4" customHeight="1" x14ac:dyDescent="0.3">
      <c r="B38" s="268"/>
      <c r="C38" s="342"/>
      <c r="D38" s="268"/>
      <c r="E38" s="268"/>
      <c r="F38" s="342"/>
      <c r="G38" s="268"/>
      <c r="H38" s="342"/>
      <c r="I38" s="343"/>
      <c r="J38" s="343"/>
      <c r="K38" s="343"/>
      <c r="L38" s="343"/>
      <c r="M38" s="343"/>
      <c r="N38" s="268"/>
      <c r="O38" s="12" t="s">
        <v>42</v>
      </c>
      <c r="P38" s="320"/>
      <c r="Q38" s="342"/>
    </row>
    <row r="39" spans="2:17" ht="15.6" x14ac:dyDescent="0.3">
      <c r="B39" s="268"/>
      <c r="C39" s="342"/>
      <c r="D39" s="268"/>
      <c r="E39" s="268"/>
      <c r="F39" s="342"/>
      <c r="G39" s="268"/>
      <c r="H39" s="342"/>
      <c r="I39" s="343"/>
      <c r="J39" s="343"/>
      <c r="K39" s="343"/>
      <c r="L39" s="343"/>
      <c r="M39" s="343"/>
      <c r="N39" s="268" t="s">
        <v>527</v>
      </c>
      <c r="O39" s="14">
        <f>O43+O47+O51+O55+O59+O63+O67+O71+O75+O79+O83</f>
        <v>136</v>
      </c>
      <c r="P39" s="320" t="s">
        <v>20</v>
      </c>
      <c r="Q39" s="342" t="s">
        <v>375</v>
      </c>
    </row>
    <row r="40" spans="2:17" ht="100.35" customHeight="1" x14ac:dyDescent="0.3">
      <c r="B40" s="268"/>
      <c r="C40" s="342"/>
      <c r="D40" s="268"/>
      <c r="E40" s="268"/>
      <c r="F40" s="342"/>
      <c r="G40" s="268"/>
      <c r="H40" s="342"/>
      <c r="I40" s="343"/>
      <c r="J40" s="343"/>
      <c r="K40" s="343"/>
      <c r="L40" s="343"/>
      <c r="M40" s="343"/>
      <c r="N40" s="268"/>
      <c r="O40" s="12" t="s">
        <v>42</v>
      </c>
      <c r="P40" s="320"/>
      <c r="Q40" s="342"/>
    </row>
    <row r="41" spans="2:17" ht="15.6" customHeight="1" x14ac:dyDescent="0.3">
      <c r="B41" s="261" t="s">
        <v>528</v>
      </c>
      <c r="C41" s="293" t="s">
        <v>20</v>
      </c>
      <c r="D41" s="245" t="s">
        <v>303</v>
      </c>
      <c r="E41" s="293" t="s">
        <v>20</v>
      </c>
      <c r="F41" s="293" t="s">
        <v>20</v>
      </c>
      <c r="G41" s="245" t="s">
        <v>270</v>
      </c>
      <c r="H41" s="293" t="s">
        <v>20</v>
      </c>
      <c r="I41" s="290">
        <f>L41+M41</f>
        <v>235294.5</v>
      </c>
      <c r="J41" s="287">
        <v>0</v>
      </c>
      <c r="K41" s="304">
        <v>0</v>
      </c>
      <c r="L41" s="304">
        <v>200000</v>
      </c>
      <c r="M41" s="304">
        <v>35294.5</v>
      </c>
      <c r="N41" s="268" t="s">
        <v>526</v>
      </c>
      <c r="O41" s="13">
        <v>2</v>
      </c>
      <c r="P41" s="279" t="s">
        <v>288</v>
      </c>
      <c r="Q41" s="279" t="s">
        <v>283</v>
      </c>
    </row>
    <row r="42" spans="2:17" ht="49.35" customHeight="1" x14ac:dyDescent="0.3">
      <c r="B42" s="381"/>
      <c r="C42" s="294"/>
      <c r="D42" s="246"/>
      <c r="E42" s="294"/>
      <c r="F42" s="294"/>
      <c r="G42" s="246"/>
      <c r="H42" s="294"/>
      <c r="I42" s="291"/>
      <c r="J42" s="288"/>
      <c r="K42" s="305"/>
      <c r="L42" s="305"/>
      <c r="M42" s="305"/>
      <c r="N42" s="268"/>
      <c r="O42" s="12" t="s">
        <v>284</v>
      </c>
      <c r="P42" s="280"/>
      <c r="Q42" s="280"/>
    </row>
    <row r="43" spans="2:17" ht="15.6" customHeight="1" x14ac:dyDescent="0.3">
      <c r="B43" s="381"/>
      <c r="C43" s="294"/>
      <c r="D43" s="246"/>
      <c r="E43" s="294"/>
      <c r="F43" s="294"/>
      <c r="G43" s="246"/>
      <c r="H43" s="294"/>
      <c r="I43" s="291"/>
      <c r="J43" s="288"/>
      <c r="K43" s="305"/>
      <c r="L43" s="305"/>
      <c r="M43" s="305"/>
      <c r="N43" s="268" t="s">
        <v>527</v>
      </c>
      <c r="O43" s="13">
        <v>2</v>
      </c>
      <c r="P43" s="280"/>
      <c r="Q43" s="280"/>
    </row>
    <row r="44" spans="2:17" ht="48" customHeight="1" x14ac:dyDescent="0.3">
      <c r="B44" s="262"/>
      <c r="C44" s="295"/>
      <c r="D44" s="252"/>
      <c r="E44" s="295"/>
      <c r="F44" s="295"/>
      <c r="G44" s="252"/>
      <c r="H44" s="295"/>
      <c r="I44" s="292"/>
      <c r="J44" s="289"/>
      <c r="K44" s="306"/>
      <c r="L44" s="306"/>
      <c r="M44" s="306"/>
      <c r="N44" s="268"/>
      <c r="O44" s="12" t="s">
        <v>60</v>
      </c>
      <c r="P44" s="281"/>
      <c r="Q44" s="281"/>
    </row>
    <row r="45" spans="2:17" ht="15.6" customHeight="1" x14ac:dyDescent="0.3">
      <c r="B45" s="261" t="s">
        <v>529</v>
      </c>
      <c r="C45" s="293" t="s">
        <v>20</v>
      </c>
      <c r="D45" s="245" t="s">
        <v>272</v>
      </c>
      <c r="E45" s="245" t="s">
        <v>530</v>
      </c>
      <c r="F45" s="293" t="s">
        <v>20</v>
      </c>
      <c r="G45" s="245" t="s">
        <v>270</v>
      </c>
      <c r="H45" s="293" t="s">
        <v>20</v>
      </c>
      <c r="I45" s="290">
        <f>L45+M45</f>
        <v>1235294.1200000001</v>
      </c>
      <c r="J45" s="287">
        <v>0</v>
      </c>
      <c r="K45" s="304">
        <v>0</v>
      </c>
      <c r="L45" s="304">
        <v>1050000</v>
      </c>
      <c r="M45" s="304">
        <v>185294.12</v>
      </c>
      <c r="N45" s="268" t="s">
        <v>526</v>
      </c>
      <c r="O45" s="13">
        <v>14</v>
      </c>
      <c r="P45" s="279" t="s">
        <v>274</v>
      </c>
      <c r="Q45" s="279" t="s">
        <v>415</v>
      </c>
    </row>
    <row r="46" spans="2:17" ht="50.4" customHeight="1" x14ac:dyDescent="0.3">
      <c r="B46" s="381"/>
      <c r="C46" s="294"/>
      <c r="D46" s="246"/>
      <c r="E46" s="246"/>
      <c r="F46" s="294"/>
      <c r="G46" s="246"/>
      <c r="H46" s="294"/>
      <c r="I46" s="291"/>
      <c r="J46" s="288"/>
      <c r="K46" s="305"/>
      <c r="L46" s="305"/>
      <c r="M46" s="305"/>
      <c r="N46" s="268"/>
      <c r="O46" s="12" t="s">
        <v>126</v>
      </c>
      <c r="P46" s="280"/>
      <c r="Q46" s="280"/>
    </row>
    <row r="47" spans="2:17" ht="15.6" customHeight="1" x14ac:dyDescent="0.3">
      <c r="B47" s="381"/>
      <c r="C47" s="294"/>
      <c r="D47" s="246"/>
      <c r="E47" s="246"/>
      <c r="F47" s="294"/>
      <c r="G47" s="246"/>
      <c r="H47" s="294"/>
      <c r="I47" s="291"/>
      <c r="J47" s="288"/>
      <c r="K47" s="305"/>
      <c r="L47" s="305"/>
      <c r="M47" s="305"/>
      <c r="N47" s="268" t="s">
        <v>527</v>
      </c>
      <c r="O47" s="13">
        <v>14</v>
      </c>
      <c r="P47" s="280"/>
      <c r="Q47" s="280"/>
    </row>
    <row r="48" spans="2:17" ht="51.6" customHeight="1" x14ac:dyDescent="0.3">
      <c r="B48" s="262"/>
      <c r="C48" s="295"/>
      <c r="D48" s="252"/>
      <c r="E48" s="252"/>
      <c r="F48" s="295"/>
      <c r="G48" s="252"/>
      <c r="H48" s="295"/>
      <c r="I48" s="292"/>
      <c r="J48" s="289"/>
      <c r="K48" s="306"/>
      <c r="L48" s="306"/>
      <c r="M48" s="306"/>
      <c r="N48" s="268"/>
      <c r="O48" s="12" t="s">
        <v>42</v>
      </c>
      <c r="P48" s="281"/>
      <c r="Q48" s="281"/>
    </row>
    <row r="49" spans="2:17" ht="15.6" customHeight="1" x14ac:dyDescent="0.3">
      <c r="B49" s="261" t="s">
        <v>531</v>
      </c>
      <c r="C49" s="293" t="s">
        <v>20</v>
      </c>
      <c r="D49" s="245" t="s">
        <v>277</v>
      </c>
      <c r="E49" s="245" t="s">
        <v>532</v>
      </c>
      <c r="F49" s="293" t="s">
        <v>20</v>
      </c>
      <c r="G49" s="245" t="s">
        <v>270</v>
      </c>
      <c r="H49" s="293" t="s">
        <v>20</v>
      </c>
      <c r="I49" s="290">
        <f t="shared" ref="I49" si="1">L49+M49</f>
        <v>705882.5</v>
      </c>
      <c r="J49" s="287">
        <v>0</v>
      </c>
      <c r="K49" s="304">
        <v>0</v>
      </c>
      <c r="L49" s="304">
        <v>600000</v>
      </c>
      <c r="M49" s="304">
        <v>105882.5</v>
      </c>
      <c r="N49" s="268" t="s">
        <v>526</v>
      </c>
      <c r="O49" s="26" t="s">
        <v>533</v>
      </c>
      <c r="P49" s="279" t="s">
        <v>274</v>
      </c>
      <c r="Q49" s="279" t="s">
        <v>375</v>
      </c>
    </row>
    <row r="50" spans="2:17" ht="49.35" customHeight="1" x14ac:dyDescent="0.3">
      <c r="B50" s="381"/>
      <c r="C50" s="294"/>
      <c r="D50" s="246"/>
      <c r="E50" s="244"/>
      <c r="F50" s="294"/>
      <c r="G50" s="246"/>
      <c r="H50" s="294"/>
      <c r="I50" s="291"/>
      <c r="J50" s="288"/>
      <c r="K50" s="305"/>
      <c r="L50" s="305"/>
      <c r="M50" s="305"/>
      <c r="N50" s="268"/>
      <c r="O50" s="12" t="s">
        <v>42</v>
      </c>
      <c r="P50" s="358"/>
      <c r="Q50" s="280"/>
    </row>
    <row r="51" spans="2:17" ht="15.6" customHeight="1" x14ac:dyDescent="0.3">
      <c r="B51" s="381"/>
      <c r="C51" s="294"/>
      <c r="D51" s="246"/>
      <c r="E51" s="244"/>
      <c r="F51" s="294"/>
      <c r="G51" s="246"/>
      <c r="H51" s="294"/>
      <c r="I51" s="291"/>
      <c r="J51" s="288"/>
      <c r="K51" s="305"/>
      <c r="L51" s="305"/>
      <c r="M51" s="305"/>
      <c r="N51" s="268" t="s">
        <v>527</v>
      </c>
      <c r="O51" s="26" t="s">
        <v>533</v>
      </c>
      <c r="P51" s="280"/>
      <c r="Q51" s="280"/>
    </row>
    <row r="52" spans="2:17" ht="50.1" customHeight="1" x14ac:dyDescent="0.3">
      <c r="B52" s="262"/>
      <c r="C52" s="295"/>
      <c r="D52" s="252"/>
      <c r="E52" s="251"/>
      <c r="F52" s="295"/>
      <c r="G52" s="252"/>
      <c r="H52" s="295"/>
      <c r="I52" s="292"/>
      <c r="J52" s="289"/>
      <c r="K52" s="306"/>
      <c r="L52" s="306"/>
      <c r="M52" s="306"/>
      <c r="N52" s="268"/>
      <c r="O52" s="12" t="s">
        <v>42</v>
      </c>
      <c r="P52" s="281"/>
      <c r="Q52" s="281"/>
    </row>
    <row r="53" spans="2:17" ht="15.6" customHeight="1" x14ac:dyDescent="0.3">
      <c r="B53" s="261" t="s">
        <v>534</v>
      </c>
      <c r="C53" s="293" t="s">
        <v>20</v>
      </c>
      <c r="D53" s="245" t="s">
        <v>281</v>
      </c>
      <c r="E53" s="245" t="s">
        <v>535</v>
      </c>
      <c r="F53" s="293" t="s">
        <v>20</v>
      </c>
      <c r="G53" s="245" t="s">
        <v>270</v>
      </c>
      <c r="H53" s="293" t="s">
        <v>20</v>
      </c>
      <c r="I53" s="290">
        <f t="shared" ref="I53" si="2">L53+M53</f>
        <v>705882.36</v>
      </c>
      <c r="J53" s="287">
        <v>0</v>
      </c>
      <c r="K53" s="304">
        <v>0</v>
      </c>
      <c r="L53" s="304">
        <v>600000</v>
      </c>
      <c r="M53" s="304">
        <v>105882.36</v>
      </c>
      <c r="N53" s="268" t="s">
        <v>526</v>
      </c>
      <c r="O53" s="26" t="s">
        <v>536</v>
      </c>
      <c r="P53" s="279" t="s">
        <v>274</v>
      </c>
      <c r="Q53" s="279" t="s">
        <v>537</v>
      </c>
    </row>
    <row r="54" spans="2:17" ht="50.4" customHeight="1" x14ac:dyDescent="0.3">
      <c r="B54" s="381"/>
      <c r="C54" s="294"/>
      <c r="D54" s="246"/>
      <c r="E54" s="246"/>
      <c r="F54" s="294"/>
      <c r="G54" s="246"/>
      <c r="H54" s="294"/>
      <c r="I54" s="291"/>
      <c r="J54" s="288"/>
      <c r="K54" s="305"/>
      <c r="L54" s="305"/>
      <c r="M54" s="305"/>
      <c r="N54" s="268"/>
      <c r="O54" s="12" t="s">
        <v>126</v>
      </c>
      <c r="P54" s="280"/>
      <c r="Q54" s="280"/>
    </row>
    <row r="55" spans="2:17" ht="15.6" customHeight="1" x14ac:dyDescent="0.3">
      <c r="B55" s="381"/>
      <c r="C55" s="294"/>
      <c r="D55" s="246"/>
      <c r="E55" s="246"/>
      <c r="F55" s="294"/>
      <c r="G55" s="246"/>
      <c r="H55" s="294"/>
      <c r="I55" s="291"/>
      <c r="J55" s="288"/>
      <c r="K55" s="305"/>
      <c r="L55" s="305"/>
      <c r="M55" s="305"/>
      <c r="N55" s="268" t="s">
        <v>527</v>
      </c>
      <c r="O55" s="26" t="s">
        <v>536</v>
      </c>
      <c r="P55" s="280"/>
      <c r="Q55" s="280"/>
    </row>
    <row r="56" spans="2:17" ht="49.35" customHeight="1" x14ac:dyDescent="0.3">
      <c r="B56" s="262"/>
      <c r="C56" s="295"/>
      <c r="D56" s="252"/>
      <c r="E56" s="252"/>
      <c r="F56" s="295"/>
      <c r="G56" s="252"/>
      <c r="H56" s="295"/>
      <c r="I56" s="292"/>
      <c r="J56" s="289"/>
      <c r="K56" s="306"/>
      <c r="L56" s="306"/>
      <c r="M56" s="306"/>
      <c r="N56" s="268"/>
      <c r="O56" s="12" t="s">
        <v>42</v>
      </c>
      <c r="P56" s="281"/>
      <c r="Q56" s="281"/>
    </row>
    <row r="57" spans="2:17" ht="15.6" customHeight="1" x14ac:dyDescent="0.3">
      <c r="B57" s="261" t="s">
        <v>538</v>
      </c>
      <c r="C57" s="293" t="s">
        <v>20</v>
      </c>
      <c r="D57" s="245" t="s">
        <v>286</v>
      </c>
      <c r="E57" s="293" t="s">
        <v>20</v>
      </c>
      <c r="F57" s="293" t="s">
        <v>20</v>
      </c>
      <c r="G57" s="245" t="s">
        <v>270</v>
      </c>
      <c r="H57" s="293" t="s">
        <v>20</v>
      </c>
      <c r="I57" s="290">
        <f t="shared" ref="I57" si="3">L57+M57</f>
        <v>235295</v>
      </c>
      <c r="J57" s="287">
        <v>0</v>
      </c>
      <c r="K57" s="304">
        <v>0</v>
      </c>
      <c r="L57" s="304">
        <v>200000</v>
      </c>
      <c r="M57" s="304">
        <v>35295</v>
      </c>
      <c r="N57" s="268" t="s">
        <v>526</v>
      </c>
      <c r="O57" s="26" t="s">
        <v>539</v>
      </c>
      <c r="P57" s="279" t="s">
        <v>288</v>
      </c>
      <c r="Q57" s="279" t="s">
        <v>283</v>
      </c>
    </row>
    <row r="58" spans="2:17" ht="49.35" customHeight="1" x14ac:dyDescent="0.3">
      <c r="B58" s="381"/>
      <c r="C58" s="294"/>
      <c r="D58" s="246"/>
      <c r="E58" s="294"/>
      <c r="F58" s="294"/>
      <c r="G58" s="246"/>
      <c r="H58" s="294"/>
      <c r="I58" s="291"/>
      <c r="J58" s="288"/>
      <c r="K58" s="305"/>
      <c r="L58" s="305"/>
      <c r="M58" s="305"/>
      <c r="N58" s="268"/>
      <c r="O58" s="12" t="s">
        <v>284</v>
      </c>
      <c r="P58" s="280"/>
      <c r="Q58" s="280"/>
    </row>
    <row r="59" spans="2:17" ht="15.6" customHeight="1" x14ac:dyDescent="0.3">
      <c r="B59" s="381"/>
      <c r="C59" s="294"/>
      <c r="D59" s="246"/>
      <c r="E59" s="294"/>
      <c r="F59" s="294"/>
      <c r="G59" s="246"/>
      <c r="H59" s="294"/>
      <c r="I59" s="291"/>
      <c r="J59" s="288"/>
      <c r="K59" s="305"/>
      <c r="L59" s="305"/>
      <c r="M59" s="305"/>
      <c r="N59" s="268" t="s">
        <v>527</v>
      </c>
      <c r="O59" s="26" t="s">
        <v>539</v>
      </c>
      <c r="P59" s="280"/>
      <c r="Q59" s="280"/>
    </row>
    <row r="60" spans="2:17" ht="81" customHeight="1" x14ac:dyDescent="0.3">
      <c r="B60" s="262"/>
      <c r="C60" s="295"/>
      <c r="D60" s="252"/>
      <c r="E60" s="295"/>
      <c r="F60" s="295"/>
      <c r="G60" s="252"/>
      <c r="H60" s="295"/>
      <c r="I60" s="292"/>
      <c r="J60" s="289"/>
      <c r="K60" s="306"/>
      <c r="L60" s="306"/>
      <c r="M60" s="306"/>
      <c r="N60" s="268"/>
      <c r="O60" s="12" t="s">
        <v>60</v>
      </c>
      <c r="P60" s="281"/>
      <c r="Q60" s="281"/>
    </row>
    <row r="61" spans="2:17" ht="15.6" customHeight="1" x14ac:dyDescent="0.3">
      <c r="B61" s="261" t="s">
        <v>540</v>
      </c>
      <c r="C61" s="293" t="s">
        <v>20</v>
      </c>
      <c r="D61" s="245" t="s">
        <v>286</v>
      </c>
      <c r="E61" s="293" t="s">
        <v>20</v>
      </c>
      <c r="F61" s="293" t="s">
        <v>20</v>
      </c>
      <c r="G61" s="245" t="s">
        <v>270</v>
      </c>
      <c r="H61" s="293" t="s">
        <v>20</v>
      </c>
      <c r="I61" s="290">
        <f t="shared" ref="I61" si="4">L61+M61</f>
        <v>941177</v>
      </c>
      <c r="J61" s="287">
        <v>0</v>
      </c>
      <c r="K61" s="304">
        <v>0</v>
      </c>
      <c r="L61" s="304">
        <v>800000</v>
      </c>
      <c r="M61" s="304">
        <v>141177</v>
      </c>
      <c r="N61" s="268" t="s">
        <v>526</v>
      </c>
      <c r="O61" s="26" t="s">
        <v>541</v>
      </c>
      <c r="P61" s="279" t="s">
        <v>359</v>
      </c>
      <c r="Q61" s="279" t="s">
        <v>375</v>
      </c>
    </row>
    <row r="62" spans="2:17" ht="49.35" customHeight="1" x14ac:dyDescent="0.3">
      <c r="B62" s="381"/>
      <c r="C62" s="294"/>
      <c r="D62" s="246"/>
      <c r="E62" s="294"/>
      <c r="F62" s="294"/>
      <c r="G62" s="246"/>
      <c r="H62" s="294"/>
      <c r="I62" s="291"/>
      <c r="J62" s="288"/>
      <c r="K62" s="305"/>
      <c r="L62" s="305"/>
      <c r="M62" s="305"/>
      <c r="N62" s="268"/>
      <c r="O62" s="12" t="s">
        <v>42</v>
      </c>
      <c r="P62" s="280"/>
      <c r="Q62" s="280"/>
    </row>
    <row r="63" spans="2:17" ht="15.6" customHeight="1" x14ac:dyDescent="0.3">
      <c r="B63" s="381"/>
      <c r="C63" s="294"/>
      <c r="D63" s="246"/>
      <c r="E63" s="294"/>
      <c r="F63" s="294"/>
      <c r="G63" s="246"/>
      <c r="H63" s="294"/>
      <c r="I63" s="291"/>
      <c r="J63" s="288"/>
      <c r="K63" s="305"/>
      <c r="L63" s="305"/>
      <c r="M63" s="305"/>
      <c r="N63" s="268" t="s">
        <v>527</v>
      </c>
      <c r="O63" s="26" t="s">
        <v>541</v>
      </c>
      <c r="P63" s="280"/>
      <c r="Q63" s="280"/>
    </row>
    <row r="64" spans="2:17" ht="93" customHeight="1" x14ac:dyDescent="0.3">
      <c r="B64" s="262"/>
      <c r="C64" s="295"/>
      <c r="D64" s="252"/>
      <c r="E64" s="295"/>
      <c r="F64" s="295"/>
      <c r="G64" s="252"/>
      <c r="H64" s="295"/>
      <c r="I64" s="292"/>
      <c r="J64" s="289"/>
      <c r="K64" s="306"/>
      <c r="L64" s="306"/>
      <c r="M64" s="306"/>
      <c r="N64" s="268"/>
      <c r="O64" s="12" t="s">
        <v>42</v>
      </c>
      <c r="P64" s="281"/>
      <c r="Q64" s="281"/>
    </row>
    <row r="65" spans="2:17" ht="15.6" customHeight="1" x14ac:dyDescent="0.3">
      <c r="B65" s="261" t="s">
        <v>542</v>
      </c>
      <c r="C65" s="293" t="s">
        <v>20</v>
      </c>
      <c r="D65" s="245" t="s">
        <v>286</v>
      </c>
      <c r="E65" s="293" t="s">
        <v>20</v>
      </c>
      <c r="F65" s="293" t="s">
        <v>20</v>
      </c>
      <c r="G65" s="245" t="s">
        <v>270</v>
      </c>
      <c r="H65" s="293" t="s">
        <v>20</v>
      </c>
      <c r="I65" s="290">
        <f t="shared" ref="I65" si="5">L65+M65</f>
        <v>823530</v>
      </c>
      <c r="J65" s="287">
        <v>0</v>
      </c>
      <c r="K65" s="304">
        <v>0</v>
      </c>
      <c r="L65" s="304">
        <v>700000</v>
      </c>
      <c r="M65" s="304">
        <v>123530</v>
      </c>
      <c r="N65" s="268" t="s">
        <v>526</v>
      </c>
      <c r="O65" s="26" t="s">
        <v>541</v>
      </c>
      <c r="P65" s="279" t="s">
        <v>299</v>
      </c>
      <c r="Q65" s="279" t="s">
        <v>415</v>
      </c>
    </row>
    <row r="66" spans="2:17" ht="48" customHeight="1" x14ac:dyDescent="0.3">
      <c r="B66" s="381"/>
      <c r="C66" s="294"/>
      <c r="D66" s="246"/>
      <c r="E66" s="294"/>
      <c r="F66" s="294"/>
      <c r="G66" s="246"/>
      <c r="H66" s="294"/>
      <c r="I66" s="291"/>
      <c r="J66" s="288"/>
      <c r="K66" s="305"/>
      <c r="L66" s="305"/>
      <c r="M66" s="305"/>
      <c r="N66" s="268"/>
      <c r="O66" s="12" t="s">
        <v>126</v>
      </c>
      <c r="P66" s="280"/>
      <c r="Q66" s="280"/>
    </row>
    <row r="67" spans="2:17" ht="15.6" customHeight="1" x14ac:dyDescent="0.3">
      <c r="B67" s="381"/>
      <c r="C67" s="294"/>
      <c r="D67" s="246"/>
      <c r="E67" s="294"/>
      <c r="F67" s="294"/>
      <c r="G67" s="246"/>
      <c r="H67" s="294"/>
      <c r="I67" s="291"/>
      <c r="J67" s="288"/>
      <c r="K67" s="305"/>
      <c r="L67" s="305"/>
      <c r="M67" s="305"/>
      <c r="N67" s="268" t="s">
        <v>527</v>
      </c>
      <c r="O67" s="26" t="s">
        <v>541</v>
      </c>
      <c r="P67" s="280"/>
      <c r="Q67" s="280"/>
    </row>
    <row r="68" spans="2:17" ht="96.6" customHeight="1" x14ac:dyDescent="0.3">
      <c r="B68" s="262"/>
      <c r="C68" s="295"/>
      <c r="D68" s="252"/>
      <c r="E68" s="295"/>
      <c r="F68" s="295"/>
      <c r="G68" s="252"/>
      <c r="H68" s="295"/>
      <c r="I68" s="292"/>
      <c r="J68" s="289"/>
      <c r="K68" s="306"/>
      <c r="L68" s="306"/>
      <c r="M68" s="306"/>
      <c r="N68" s="268"/>
      <c r="O68" s="12" t="s">
        <v>42</v>
      </c>
      <c r="P68" s="281"/>
      <c r="Q68" s="281"/>
    </row>
    <row r="69" spans="2:17" ht="15.6" customHeight="1" x14ac:dyDescent="0.3">
      <c r="B69" s="261" t="s">
        <v>543</v>
      </c>
      <c r="C69" s="293" t="s">
        <v>20</v>
      </c>
      <c r="D69" s="245" t="s">
        <v>291</v>
      </c>
      <c r="E69" s="293" t="s">
        <v>20</v>
      </c>
      <c r="F69" s="293" t="s">
        <v>20</v>
      </c>
      <c r="G69" s="245" t="s">
        <v>270</v>
      </c>
      <c r="H69" s="293" t="s">
        <v>20</v>
      </c>
      <c r="I69" s="290">
        <f t="shared" ref="I69" si="6">L69+M69</f>
        <v>242277.55</v>
      </c>
      <c r="J69" s="287">
        <v>0</v>
      </c>
      <c r="K69" s="304">
        <v>0</v>
      </c>
      <c r="L69" s="304">
        <v>205935.91</v>
      </c>
      <c r="M69" s="304">
        <v>36341.64</v>
      </c>
      <c r="N69" s="268" t="s">
        <v>526</v>
      </c>
      <c r="O69" s="26" t="s">
        <v>544</v>
      </c>
      <c r="P69" s="279" t="s">
        <v>279</v>
      </c>
      <c r="Q69" s="279" t="s">
        <v>275</v>
      </c>
    </row>
    <row r="70" spans="2:17" ht="48" customHeight="1" x14ac:dyDescent="0.3">
      <c r="B70" s="381"/>
      <c r="C70" s="294"/>
      <c r="D70" s="246"/>
      <c r="E70" s="294"/>
      <c r="F70" s="294"/>
      <c r="G70" s="246"/>
      <c r="H70" s="294"/>
      <c r="I70" s="291"/>
      <c r="J70" s="288"/>
      <c r="K70" s="305"/>
      <c r="L70" s="305"/>
      <c r="M70" s="305"/>
      <c r="N70" s="268"/>
      <c r="O70" s="12" t="s">
        <v>60</v>
      </c>
      <c r="P70" s="280"/>
      <c r="Q70" s="280"/>
    </row>
    <row r="71" spans="2:17" ht="15.6" customHeight="1" x14ac:dyDescent="0.3">
      <c r="B71" s="381"/>
      <c r="C71" s="294"/>
      <c r="D71" s="246"/>
      <c r="E71" s="294"/>
      <c r="F71" s="294"/>
      <c r="G71" s="246"/>
      <c r="H71" s="294"/>
      <c r="I71" s="291"/>
      <c r="J71" s="288"/>
      <c r="K71" s="305"/>
      <c r="L71" s="305"/>
      <c r="M71" s="305"/>
      <c r="N71" s="268" t="s">
        <v>527</v>
      </c>
      <c r="O71" s="26" t="s">
        <v>544</v>
      </c>
      <c r="P71" s="280"/>
      <c r="Q71" s="280"/>
    </row>
    <row r="72" spans="2:17" ht="95.1" customHeight="1" x14ac:dyDescent="0.3">
      <c r="B72" s="262"/>
      <c r="C72" s="295"/>
      <c r="D72" s="252"/>
      <c r="E72" s="295"/>
      <c r="F72" s="295"/>
      <c r="G72" s="252"/>
      <c r="H72" s="295"/>
      <c r="I72" s="292"/>
      <c r="J72" s="289"/>
      <c r="K72" s="306"/>
      <c r="L72" s="306"/>
      <c r="M72" s="306"/>
      <c r="N72" s="268"/>
      <c r="O72" s="12" t="s">
        <v>126</v>
      </c>
      <c r="P72" s="281"/>
      <c r="Q72" s="281"/>
    </row>
    <row r="73" spans="2:17" ht="15.6" customHeight="1" x14ac:dyDescent="0.3">
      <c r="B73" s="261" t="s">
        <v>545</v>
      </c>
      <c r="C73" s="293" t="s">
        <v>20</v>
      </c>
      <c r="D73" s="245" t="s">
        <v>291</v>
      </c>
      <c r="E73" s="293" t="s">
        <v>20</v>
      </c>
      <c r="F73" s="293" t="s">
        <v>20</v>
      </c>
      <c r="G73" s="245" t="s">
        <v>270</v>
      </c>
      <c r="H73" s="293" t="s">
        <v>20</v>
      </c>
      <c r="I73" s="290">
        <f t="shared" ref="I73" si="7">L73+M73</f>
        <v>1176470.5900000001</v>
      </c>
      <c r="J73" s="287">
        <v>0</v>
      </c>
      <c r="K73" s="304">
        <v>0</v>
      </c>
      <c r="L73" s="304">
        <v>1000000</v>
      </c>
      <c r="M73" s="304">
        <v>176470.59</v>
      </c>
      <c r="N73" s="268" t="s">
        <v>526</v>
      </c>
      <c r="O73" s="26" t="s">
        <v>541</v>
      </c>
      <c r="P73" s="279" t="s">
        <v>283</v>
      </c>
      <c r="Q73" s="279" t="s">
        <v>375</v>
      </c>
    </row>
    <row r="74" spans="2:17" ht="51.6" customHeight="1" x14ac:dyDescent="0.3">
      <c r="B74" s="381"/>
      <c r="C74" s="294"/>
      <c r="D74" s="246"/>
      <c r="E74" s="294"/>
      <c r="F74" s="294"/>
      <c r="G74" s="246"/>
      <c r="H74" s="294"/>
      <c r="I74" s="291"/>
      <c r="J74" s="288"/>
      <c r="K74" s="305"/>
      <c r="L74" s="305"/>
      <c r="M74" s="305"/>
      <c r="N74" s="268"/>
      <c r="O74" s="12" t="s">
        <v>42</v>
      </c>
      <c r="P74" s="280"/>
      <c r="Q74" s="280"/>
    </row>
    <row r="75" spans="2:17" ht="15.6" customHeight="1" x14ac:dyDescent="0.3">
      <c r="B75" s="381"/>
      <c r="C75" s="294"/>
      <c r="D75" s="246"/>
      <c r="E75" s="294"/>
      <c r="F75" s="294"/>
      <c r="G75" s="246"/>
      <c r="H75" s="294"/>
      <c r="I75" s="291"/>
      <c r="J75" s="288"/>
      <c r="K75" s="305"/>
      <c r="L75" s="305"/>
      <c r="M75" s="305"/>
      <c r="N75" s="268" t="s">
        <v>527</v>
      </c>
      <c r="O75" s="26" t="s">
        <v>541</v>
      </c>
      <c r="P75" s="280"/>
      <c r="Q75" s="280"/>
    </row>
    <row r="76" spans="2:17" ht="50.4" customHeight="1" x14ac:dyDescent="0.3">
      <c r="B76" s="262"/>
      <c r="C76" s="295"/>
      <c r="D76" s="252"/>
      <c r="E76" s="295"/>
      <c r="F76" s="295"/>
      <c r="G76" s="252"/>
      <c r="H76" s="295"/>
      <c r="I76" s="292"/>
      <c r="J76" s="289"/>
      <c r="K76" s="306"/>
      <c r="L76" s="306"/>
      <c r="M76" s="306"/>
      <c r="N76" s="268"/>
      <c r="O76" s="12" t="s">
        <v>42</v>
      </c>
      <c r="P76" s="281"/>
      <c r="Q76" s="281"/>
    </row>
    <row r="77" spans="2:17" ht="15.6" customHeight="1" x14ac:dyDescent="0.3">
      <c r="B77" s="261" t="s">
        <v>546</v>
      </c>
      <c r="C77" s="293" t="s">
        <v>20</v>
      </c>
      <c r="D77" s="245" t="s">
        <v>291</v>
      </c>
      <c r="E77" s="293" t="s">
        <v>20</v>
      </c>
      <c r="F77" s="293" t="s">
        <v>20</v>
      </c>
      <c r="G77" s="245" t="s">
        <v>270</v>
      </c>
      <c r="H77" s="293" t="s">
        <v>20</v>
      </c>
      <c r="I77" s="290">
        <f t="shared" ref="I77" si="8">L77+M77</f>
        <v>352941.18</v>
      </c>
      <c r="J77" s="287">
        <v>0</v>
      </c>
      <c r="K77" s="304">
        <v>0</v>
      </c>
      <c r="L77" s="304">
        <v>300000</v>
      </c>
      <c r="M77" s="304">
        <v>52941.18</v>
      </c>
      <c r="N77" s="268" t="s">
        <v>526</v>
      </c>
      <c r="O77" s="26" t="s">
        <v>547</v>
      </c>
      <c r="P77" s="279" t="s">
        <v>300</v>
      </c>
      <c r="Q77" s="279" t="s">
        <v>415</v>
      </c>
    </row>
    <row r="78" spans="2:17" ht="48" customHeight="1" x14ac:dyDescent="0.3">
      <c r="B78" s="381"/>
      <c r="C78" s="294"/>
      <c r="D78" s="246"/>
      <c r="E78" s="294"/>
      <c r="F78" s="294"/>
      <c r="G78" s="246"/>
      <c r="H78" s="294"/>
      <c r="I78" s="291"/>
      <c r="J78" s="288"/>
      <c r="K78" s="305"/>
      <c r="L78" s="305"/>
      <c r="M78" s="305"/>
      <c r="N78" s="268"/>
      <c r="O78" s="12" t="s">
        <v>126</v>
      </c>
      <c r="P78" s="280"/>
      <c r="Q78" s="280"/>
    </row>
    <row r="79" spans="2:17" ht="15.6" customHeight="1" x14ac:dyDescent="0.3">
      <c r="B79" s="381"/>
      <c r="C79" s="294"/>
      <c r="D79" s="246"/>
      <c r="E79" s="294"/>
      <c r="F79" s="294"/>
      <c r="G79" s="246"/>
      <c r="H79" s="294"/>
      <c r="I79" s="291"/>
      <c r="J79" s="288"/>
      <c r="K79" s="305"/>
      <c r="L79" s="305"/>
      <c r="M79" s="305"/>
      <c r="N79" s="268" t="s">
        <v>527</v>
      </c>
      <c r="O79" s="26" t="s">
        <v>419</v>
      </c>
      <c r="P79" s="280"/>
      <c r="Q79" s="280"/>
    </row>
    <row r="80" spans="2:17" ht="48.6" customHeight="1" x14ac:dyDescent="0.3">
      <c r="B80" s="262"/>
      <c r="C80" s="295"/>
      <c r="D80" s="252"/>
      <c r="E80" s="295"/>
      <c r="F80" s="295"/>
      <c r="G80" s="252"/>
      <c r="H80" s="295"/>
      <c r="I80" s="292"/>
      <c r="J80" s="289"/>
      <c r="K80" s="306"/>
      <c r="L80" s="306"/>
      <c r="M80" s="306"/>
      <c r="N80" s="268"/>
      <c r="O80" s="12" t="s">
        <v>42</v>
      </c>
      <c r="P80" s="281"/>
      <c r="Q80" s="281"/>
    </row>
    <row r="81" spans="2:17" ht="15.6" customHeight="1" x14ac:dyDescent="0.3">
      <c r="B81" s="261" t="s">
        <v>548</v>
      </c>
      <c r="C81" s="293" t="s">
        <v>20</v>
      </c>
      <c r="D81" s="245" t="s">
        <v>549</v>
      </c>
      <c r="E81" s="245" t="s">
        <v>550</v>
      </c>
      <c r="F81" s="293" t="s">
        <v>20</v>
      </c>
      <c r="G81" s="245" t="s">
        <v>270</v>
      </c>
      <c r="H81" s="293" t="s">
        <v>20</v>
      </c>
      <c r="I81" s="290">
        <f t="shared" ref="I81" si="9">L81+M81</f>
        <v>470600</v>
      </c>
      <c r="J81" s="287">
        <v>0</v>
      </c>
      <c r="K81" s="304">
        <v>0</v>
      </c>
      <c r="L81" s="304">
        <v>400000</v>
      </c>
      <c r="M81" s="304">
        <v>70600</v>
      </c>
      <c r="N81" s="268" t="s">
        <v>526</v>
      </c>
      <c r="O81" s="26" t="s">
        <v>551</v>
      </c>
      <c r="P81" s="279" t="s">
        <v>274</v>
      </c>
      <c r="Q81" s="279" t="s">
        <v>375</v>
      </c>
    </row>
    <row r="82" spans="2:17" ht="51.6" customHeight="1" x14ac:dyDescent="0.3">
      <c r="B82" s="381"/>
      <c r="C82" s="294"/>
      <c r="D82" s="246"/>
      <c r="E82" s="246"/>
      <c r="F82" s="294"/>
      <c r="G82" s="246"/>
      <c r="H82" s="294"/>
      <c r="I82" s="291"/>
      <c r="J82" s="288"/>
      <c r="K82" s="305"/>
      <c r="L82" s="305"/>
      <c r="M82" s="305"/>
      <c r="N82" s="268"/>
      <c r="O82" s="12" t="s">
        <v>42</v>
      </c>
      <c r="P82" s="280"/>
      <c r="Q82" s="280"/>
    </row>
    <row r="83" spans="2:17" ht="15.6" customHeight="1" x14ac:dyDescent="0.3">
      <c r="B83" s="381"/>
      <c r="C83" s="294"/>
      <c r="D83" s="246"/>
      <c r="E83" s="246"/>
      <c r="F83" s="294"/>
      <c r="G83" s="246"/>
      <c r="H83" s="294"/>
      <c r="I83" s="291"/>
      <c r="J83" s="288"/>
      <c r="K83" s="305"/>
      <c r="L83" s="305"/>
      <c r="M83" s="305"/>
      <c r="N83" s="268" t="s">
        <v>527</v>
      </c>
      <c r="O83" s="26" t="s">
        <v>551</v>
      </c>
      <c r="P83" s="280"/>
      <c r="Q83" s="280"/>
    </row>
    <row r="84" spans="2:17" ht="50.1" customHeight="1" x14ac:dyDescent="0.3">
      <c r="B84" s="262"/>
      <c r="C84" s="295"/>
      <c r="D84" s="252"/>
      <c r="E84" s="252"/>
      <c r="F84" s="295"/>
      <c r="G84" s="252"/>
      <c r="H84" s="295"/>
      <c r="I84" s="292"/>
      <c r="J84" s="289"/>
      <c r="K84" s="306"/>
      <c r="L84" s="306"/>
      <c r="M84" s="306"/>
      <c r="N84" s="268"/>
      <c r="O84" s="12" t="s">
        <v>42</v>
      </c>
      <c r="P84" s="281"/>
      <c r="Q84" s="281"/>
    </row>
    <row r="85" spans="2:17" ht="15.6" x14ac:dyDescent="0.3">
      <c r="B85" s="345" t="s">
        <v>314</v>
      </c>
      <c r="C85" s="345"/>
      <c r="D85" s="345"/>
      <c r="E85" s="345"/>
      <c r="F85" s="345"/>
      <c r="G85" s="345"/>
      <c r="H85" s="345"/>
      <c r="I85" s="10">
        <f>SUM(I41:I84)</f>
        <v>7124644.7999999998</v>
      </c>
      <c r="J85" s="29">
        <f>SUM(J41:J84)</f>
        <v>0</v>
      </c>
      <c r="K85" s="29">
        <f t="shared" ref="K85:M85" si="10">SUM(K41:K84)</f>
        <v>0</v>
      </c>
      <c r="L85" s="177">
        <f t="shared" si="10"/>
        <v>6055935.9100000001</v>
      </c>
      <c r="M85" s="177">
        <f t="shared" si="10"/>
        <v>1068708.8900000001</v>
      </c>
      <c r="N85" s="346"/>
      <c r="O85" s="346"/>
      <c r="P85" s="346"/>
      <c r="Q85" s="346"/>
    </row>
    <row r="86" spans="2:17" ht="15.6" x14ac:dyDescent="0.3">
      <c r="B86" s="19"/>
      <c r="C86" s="18"/>
      <c r="D86" s="19"/>
      <c r="E86" s="18"/>
      <c r="F86" s="18"/>
      <c r="G86" s="19"/>
      <c r="H86" s="18"/>
      <c r="I86" s="22"/>
      <c r="J86" s="18"/>
      <c r="K86" s="23"/>
      <c r="L86" s="23"/>
      <c r="M86" s="23"/>
      <c r="N86" s="19"/>
      <c r="O86" s="17"/>
      <c r="P86" s="19"/>
      <c r="Q86" s="19"/>
    </row>
    <row r="87" spans="2:17" ht="15.6" x14ac:dyDescent="0.3">
      <c r="B87" s="307" t="s">
        <v>552</v>
      </c>
      <c r="C87" s="307"/>
      <c r="D87" s="307"/>
      <c r="E87" s="307"/>
      <c r="N87" s="19"/>
      <c r="O87" s="20"/>
      <c r="P87" s="21"/>
      <c r="Q87" s="19"/>
    </row>
    <row r="88" spans="2:17" ht="15.6" x14ac:dyDescent="0.3">
      <c r="B88" s="11" t="s">
        <v>3</v>
      </c>
      <c r="C88" s="249" t="s">
        <v>317</v>
      </c>
      <c r="D88" s="249"/>
      <c r="E88" s="249"/>
      <c r="F88" s="250" t="s">
        <v>318</v>
      </c>
      <c r="G88" s="250"/>
      <c r="H88" s="250"/>
      <c r="I88" s="250"/>
      <c r="J88" s="249" t="s">
        <v>319</v>
      </c>
      <c r="K88" s="250"/>
      <c r="L88" s="250"/>
      <c r="M88" s="250"/>
      <c r="N88" s="19"/>
      <c r="O88" s="17"/>
      <c r="P88" s="21"/>
      <c r="Q88" s="19"/>
    </row>
    <row r="89" spans="2:17" ht="15.6" x14ac:dyDescent="0.3">
      <c r="B89" s="4">
        <v>1</v>
      </c>
      <c r="C89" s="283">
        <v>2</v>
      </c>
      <c r="D89" s="283"/>
      <c r="E89" s="283"/>
      <c r="F89" s="283">
        <v>3</v>
      </c>
      <c r="G89" s="283"/>
      <c r="H89" s="283"/>
      <c r="I89" s="283"/>
      <c r="J89" s="283">
        <v>4</v>
      </c>
      <c r="K89" s="283"/>
      <c r="L89" s="283"/>
      <c r="M89" s="283"/>
      <c r="N89" s="19"/>
      <c r="O89" s="20"/>
      <c r="P89" s="21"/>
      <c r="Q89" s="19"/>
    </row>
    <row r="90" spans="2:17" ht="15.6" x14ac:dyDescent="0.3">
      <c r="B90" s="8" t="s">
        <v>20</v>
      </c>
      <c r="C90" s="320" t="s">
        <v>20</v>
      </c>
      <c r="D90" s="320"/>
      <c r="E90" s="320"/>
      <c r="F90" s="320" t="s">
        <v>20</v>
      </c>
      <c r="G90" s="320"/>
      <c r="H90" s="320"/>
      <c r="I90" s="320"/>
      <c r="J90" s="320" t="s">
        <v>20</v>
      </c>
      <c r="K90" s="320"/>
      <c r="L90" s="320"/>
      <c r="M90" s="320"/>
      <c r="N90" s="19"/>
      <c r="O90" s="17"/>
      <c r="P90" s="21"/>
      <c r="Q90" s="19"/>
    </row>
    <row r="91" spans="2:17" ht="15.6" x14ac:dyDescent="0.3">
      <c r="N91" s="19"/>
      <c r="O91" s="20"/>
      <c r="P91" s="21"/>
      <c r="Q91" s="19"/>
    </row>
    <row r="92" spans="2:17" ht="15.6" x14ac:dyDescent="0.3">
      <c r="B92" s="307" t="s">
        <v>553</v>
      </c>
      <c r="C92" s="307"/>
      <c r="D92" s="307"/>
      <c r="E92" s="307"/>
      <c r="F92" s="307"/>
      <c r="N92" s="19"/>
      <c r="O92" s="17"/>
      <c r="P92" s="21"/>
      <c r="Q92" s="19"/>
    </row>
    <row r="93" spans="2:17" ht="15.6" x14ac:dyDescent="0.3">
      <c r="B93" s="11" t="s">
        <v>3</v>
      </c>
      <c r="C93" s="250" t="s">
        <v>321</v>
      </c>
      <c r="D93" s="250"/>
      <c r="E93" s="250"/>
      <c r="F93" s="250" t="s">
        <v>318</v>
      </c>
      <c r="G93" s="250"/>
      <c r="H93" s="250"/>
      <c r="I93" s="250"/>
      <c r="J93" s="249" t="s">
        <v>322</v>
      </c>
      <c r="K93" s="250"/>
      <c r="L93" s="250"/>
      <c r="M93" s="250"/>
      <c r="N93" s="19"/>
      <c r="O93" s="20"/>
      <c r="P93" s="21"/>
      <c r="Q93" s="19"/>
    </row>
    <row r="94" spans="2:17" ht="15.6" x14ac:dyDescent="0.3">
      <c r="B94" s="4">
        <v>1</v>
      </c>
      <c r="C94" s="283">
        <v>2</v>
      </c>
      <c r="D94" s="283"/>
      <c r="E94" s="283"/>
      <c r="F94" s="283">
        <v>3</v>
      </c>
      <c r="G94" s="283"/>
      <c r="H94" s="283"/>
      <c r="I94" s="283"/>
      <c r="J94" s="283">
        <v>4</v>
      </c>
      <c r="K94" s="283"/>
      <c r="L94" s="283"/>
      <c r="M94" s="283"/>
      <c r="N94" s="19"/>
      <c r="O94" s="17"/>
      <c r="P94" s="21"/>
      <c r="Q94" s="19"/>
    </row>
    <row r="95" spans="2:17" ht="15.6" x14ac:dyDescent="0.3">
      <c r="B95" s="8" t="s">
        <v>20</v>
      </c>
      <c r="C95" s="320" t="s">
        <v>20</v>
      </c>
      <c r="D95" s="320"/>
      <c r="E95" s="320"/>
      <c r="F95" s="320" t="s">
        <v>20</v>
      </c>
      <c r="G95" s="320"/>
      <c r="H95" s="320"/>
      <c r="I95" s="320"/>
      <c r="J95" s="320" t="s">
        <v>20</v>
      </c>
      <c r="K95" s="320"/>
      <c r="L95" s="320"/>
      <c r="M95" s="320"/>
      <c r="N95" s="19"/>
      <c r="O95" s="16"/>
      <c r="P95" s="21"/>
      <c r="Q95" s="19"/>
    </row>
    <row r="96" spans="2:17" ht="15.6" x14ac:dyDescent="0.3">
      <c r="N96" s="19"/>
      <c r="O96" s="17"/>
      <c r="P96" s="21"/>
      <c r="Q96" s="19"/>
    </row>
    <row r="97" spans="2:13" ht="15.6" x14ac:dyDescent="0.3">
      <c r="B97" s="307" t="s">
        <v>554</v>
      </c>
      <c r="C97" s="307"/>
      <c r="D97" s="307"/>
    </row>
    <row r="98" spans="2:13" ht="15.6" x14ac:dyDescent="0.3">
      <c r="B98" s="11" t="s">
        <v>3</v>
      </c>
      <c r="C98" s="249" t="s">
        <v>324</v>
      </c>
      <c r="D98" s="249"/>
      <c r="E98" s="249"/>
      <c r="F98" s="309" t="s">
        <v>325</v>
      </c>
      <c r="G98" s="310"/>
      <c r="H98" s="310"/>
      <c r="I98" s="310"/>
      <c r="J98" s="310"/>
      <c r="K98" s="310"/>
      <c r="L98" s="310"/>
      <c r="M98" s="311"/>
    </row>
    <row r="99" spans="2:13" ht="15.6" x14ac:dyDescent="0.3">
      <c r="B99" s="4">
        <v>1</v>
      </c>
      <c r="C99" s="283">
        <v>2</v>
      </c>
      <c r="D99" s="283"/>
      <c r="E99" s="283"/>
      <c r="F99" s="312">
        <v>3</v>
      </c>
      <c r="G99" s="313"/>
      <c r="H99" s="313"/>
      <c r="I99" s="313"/>
      <c r="J99" s="313"/>
      <c r="K99" s="313"/>
      <c r="L99" s="313"/>
      <c r="M99" s="314"/>
    </row>
    <row r="100" spans="2:13" ht="19.350000000000001" customHeight="1" x14ac:dyDescent="0.3">
      <c r="B100" s="8" t="s">
        <v>20</v>
      </c>
      <c r="C100" s="318" t="s">
        <v>20</v>
      </c>
      <c r="D100" s="318"/>
      <c r="E100" s="318"/>
      <c r="F100" s="319" t="s">
        <v>20</v>
      </c>
      <c r="G100" s="316"/>
      <c r="H100" s="316"/>
      <c r="I100" s="316"/>
      <c r="J100" s="316"/>
      <c r="K100" s="316"/>
      <c r="L100" s="316"/>
      <c r="M100" s="317"/>
    </row>
    <row r="102" spans="2:13" ht="15.6" x14ac:dyDescent="0.3">
      <c r="B102" s="307" t="s">
        <v>555</v>
      </c>
      <c r="C102" s="307"/>
      <c r="D102" s="307"/>
      <c r="E102" s="307"/>
      <c r="F102" s="307"/>
      <c r="G102" s="307"/>
    </row>
    <row r="103" spans="2:13" ht="15.6" x14ac:dyDescent="0.3">
      <c r="B103" s="11" t="s">
        <v>3</v>
      </c>
      <c r="C103" s="309" t="s">
        <v>327</v>
      </c>
      <c r="D103" s="310"/>
      <c r="E103" s="310"/>
      <c r="F103" s="310"/>
      <c r="G103" s="310"/>
      <c r="H103" s="310"/>
      <c r="I103" s="310"/>
      <c r="J103" s="310"/>
      <c r="K103" s="310"/>
      <c r="L103" s="310"/>
      <c r="M103" s="311"/>
    </row>
    <row r="104" spans="2:13" ht="15.6" x14ac:dyDescent="0.3">
      <c r="B104" s="4">
        <v>1</v>
      </c>
      <c r="C104" s="312">
        <v>2</v>
      </c>
      <c r="D104" s="313"/>
      <c r="E104" s="313"/>
      <c r="F104" s="313"/>
      <c r="G104" s="313"/>
      <c r="H104" s="313"/>
      <c r="I104" s="313"/>
      <c r="J104" s="313"/>
      <c r="K104" s="313"/>
      <c r="L104" s="313"/>
      <c r="M104" s="314"/>
    </row>
    <row r="105" spans="2:13" ht="15.6" x14ac:dyDescent="0.3">
      <c r="B105" s="8" t="s">
        <v>20</v>
      </c>
      <c r="C105" s="315" t="s">
        <v>20</v>
      </c>
      <c r="D105" s="316"/>
      <c r="E105" s="316"/>
      <c r="F105" s="316"/>
      <c r="G105" s="316"/>
      <c r="H105" s="316"/>
      <c r="I105" s="316"/>
      <c r="J105" s="316"/>
      <c r="K105" s="316"/>
      <c r="L105" s="316"/>
      <c r="M105" s="317"/>
    </row>
  </sheetData>
  <mergeCells count="298">
    <mergeCell ref="B2:Q2"/>
    <mergeCell ref="F4:H4"/>
    <mergeCell ref="I4:N4"/>
    <mergeCell ref="B6:H6"/>
    <mergeCell ref="B7:B8"/>
    <mergeCell ref="C7:D8"/>
    <mergeCell ref="E7:G8"/>
    <mergeCell ref="H7:J8"/>
    <mergeCell ref="K7:N7"/>
    <mergeCell ref="K8:M8"/>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0:E20"/>
    <mergeCell ref="F20:H20"/>
    <mergeCell ref="B21:E21"/>
    <mergeCell ref="F21:H21"/>
    <mergeCell ref="B22:E22"/>
    <mergeCell ref="F22:H22"/>
    <mergeCell ref="B17:E17"/>
    <mergeCell ref="F17:H17"/>
    <mergeCell ref="B18:E18"/>
    <mergeCell ref="F18:H18"/>
    <mergeCell ref="B19:E19"/>
    <mergeCell ref="F19:H19"/>
    <mergeCell ref="B26:E26"/>
    <mergeCell ref="F26:H26"/>
    <mergeCell ref="B27:E27"/>
    <mergeCell ref="F27:H27"/>
    <mergeCell ref="B28:E28"/>
    <mergeCell ref="F28:H28"/>
    <mergeCell ref="B23:E23"/>
    <mergeCell ref="F23:H23"/>
    <mergeCell ref="B24:E24"/>
    <mergeCell ref="F24:H24"/>
    <mergeCell ref="B25:E25"/>
    <mergeCell ref="F25:H25"/>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37:B40"/>
    <mergeCell ref="C37:C40"/>
    <mergeCell ref="D37:D40"/>
    <mergeCell ref="E37:E40"/>
    <mergeCell ref="F37:F40"/>
    <mergeCell ref="G37:G40"/>
    <mergeCell ref="H37:H40"/>
    <mergeCell ref="I37:I40"/>
    <mergeCell ref="J37:J40"/>
    <mergeCell ref="K37:K40"/>
    <mergeCell ref="L37:L40"/>
    <mergeCell ref="M37:M40"/>
    <mergeCell ref="N37:N38"/>
    <mergeCell ref="P37:P38"/>
    <mergeCell ref="Q37:Q38"/>
    <mergeCell ref="N39:N40"/>
    <mergeCell ref="P39:P40"/>
    <mergeCell ref="Q39:Q40"/>
    <mergeCell ref="N41:N42"/>
    <mergeCell ref="P41:P44"/>
    <mergeCell ref="Q41:Q44"/>
    <mergeCell ref="N43:N44"/>
    <mergeCell ref="B45:B48"/>
    <mergeCell ref="C45:C48"/>
    <mergeCell ref="D45:D48"/>
    <mergeCell ref="E45:E48"/>
    <mergeCell ref="F45:F48"/>
    <mergeCell ref="G45:G48"/>
    <mergeCell ref="H41:H44"/>
    <mergeCell ref="I41:I44"/>
    <mergeCell ref="J41:J44"/>
    <mergeCell ref="K41:K44"/>
    <mergeCell ref="L41:L44"/>
    <mergeCell ref="M41:M44"/>
    <mergeCell ref="B41:B44"/>
    <mergeCell ref="C41:C44"/>
    <mergeCell ref="D41:D44"/>
    <mergeCell ref="E41:E44"/>
    <mergeCell ref="F41:F44"/>
    <mergeCell ref="G41:G44"/>
    <mergeCell ref="N45:N46"/>
    <mergeCell ref="P45:P48"/>
    <mergeCell ref="H49:H52"/>
    <mergeCell ref="I49:I52"/>
    <mergeCell ref="J49:J52"/>
    <mergeCell ref="Q45:Q48"/>
    <mergeCell ref="N47:N48"/>
    <mergeCell ref="B49:B52"/>
    <mergeCell ref="C49:C52"/>
    <mergeCell ref="D49:D52"/>
    <mergeCell ref="E49:E52"/>
    <mergeCell ref="F49:F52"/>
    <mergeCell ref="G49:G52"/>
    <mergeCell ref="H45:H48"/>
    <mergeCell ref="I45:I48"/>
    <mergeCell ref="J45:J48"/>
    <mergeCell ref="K45:K48"/>
    <mergeCell ref="L45:L48"/>
    <mergeCell ref="M45:M48"/>
    <mergeCell ref="N49:N50"/>
    <mergeCell ref="P49:P52"/>
    <mergeCell ref="Q49:Q52"/>
    <mergeCell ref="N51:N52"/>
    <mergeCell ref="K49:K52"/>
    <mergeCell ref="L49:L52"/>
    <mergeCell ref="M49:M52"/>
    <mergeCell ref="P53:P56"/>
    <mergeCell ref="Q53:Q56"/>
    <mergeCell ref="N55:N56"/>
    <mergeCell ref="B57:B60"/>
    <mergeCell ref="C57:C60"/>
    <mergeCell ref="D57:D60"/>
    <mergeCell ref="E57:E60"/>
    <mergeCell ref="F57:F60"/>
    <mergeCell ref="G57:G60"/>
    <mergeCell ref="H53:H56"/>
    <mergeCell ref="I53:I56"/>
    <mergeCell ref="J53:J56"/>
    <mergeCell ref="K53:K56"/>
    <mergeCell ref="L53:L56"/>
    <mergeCell ref="M53:M56"/>
    <mergeCell ref="N57:N58"/>
    <mergeCell ref="P57:P60"/>
    <mergeCell ref="Q57:Q60"/>
    <mergeCell ref="N59:N60"/>
    <mergeCell ref="K57:K60"/>
    <mergeCell ref="L57:L60"/>
    <mergeCell ref="M57:M60"/>
    <mergeCell ref="B53:B56"/>
    <mergeCell ref="C53:C56"/>
    <mergeCell ref="D61:D64"/>
    <mergeCell ref="E61:E64"/>
    <mergeCell ref="F61:F64"/>
    <mergeCell ref="G61:G64"/>
    <mergeCell ref="H57:H60"/>
    <mergeCell ref="I57:I60"/>
    <mergeCell ref="J57:J60"/>
    <mergeCell ref="N53:N54"/>
    <mergeCell ref="D53:D56"/>
    <mergeCell ref="E53:E56"/>
    <mergeCell ref="F53:F56"/>
    <mergeCell ref="G53:G56"/>
    <mergeCell ref="N61:N62"/>
    <mergeCell ref="P61:P64"/>
    <mergeCell ref="Q61:Q64"/>
    <mergeCell ref="N63:N64"/>
    <mergeCell ref="B65:B68"/>
    <mergeCell ref="C65:C68"/>
    <mergeCell ref="D65:D68"/>
    <mergeCell ref="E65:E68"/>
    <mergeCell ref="F65:F68"/>
    <mergeCell ref="G65:G68"/>
    <mergeCell ref="H61:H64"/>
    <mergeCell ref="I61:I64"/>
    <mergeCell ref="J61:J64"/>
    <mergeCell ref="K61:K64"/>
    <mergeCell ref="L61:L64"/>
    <mergeCell ref="M61:M64"/>
    <mergeCell ref="N65:N66"/>
    <mergeCell ref="P65:P68"/>
    <mergeCell ref="Q65:Q68"/>
    <mergeCell ref="N67:N68"/>
    <mergeCell ref="K65:K68"/>
    <mergeCell ref="L65:L68"/>
    <mergeCell ref="M65:M68"/>
    <mergeCell ref="B61:B64"/>
    <mergeCell ref="C61:C64"/>
    <mergeCell ref="C69:C72"/>
    <mergeCell ref="D69:D72"/>
    <mergeCell ref="E69:E72"/>
    <mergeCell ref="F69:F72"/>
    <mergeCell ref="G69:G72"/>
    <mergeCell ref="H65:H68"/>
    <mergeCell ref="I65:I68"/>
    <mergeCell ref="J65:J68"/>
    <mergeCell ref="H73:H76"/>
    <mergeCell ref="I73:I76"/>
    <mergeCell ref="J73:J76"/>
    <mergeCell ref="N69:N70"/>
    <mergeCell ref="P69:P72"/>
    <mergeCell ref="Q69:Q72"/>
    <mergeCell ref="N71:N72"/>
    <mergeCell ref="B73:B76"/>
    <mergeCell ref="C73:C76"/>
    <mergeCell ref="D73:D76"/>
    <mergeCell ref="E73:E76"/>
    <mergeCell ref="F73:F76"/>
    <mergeCell ref="G73:G76"/>
    <mergeCell ref="H69:H72"/>
    <mergeCell ref="I69:I72"/>
    <mergeCell ref="J69:J72"/>
    <mergeCell ref="K69:K72"/>
    <mergeCell ref="L69:L72"/>
    <mergeCell ref="M69:M72"/>
    <mergeCell ref="N73:N74"/>
    <mergeCell ref="P73:P76"/>
    <mergeCell ref="Q73:Q76"/>
    <mergeCell ref="N75:N76"/>
    <mergeCell ref="K73:K76"/>
    <mergeCell ref="L73:L76"/>
    <mergeCell ref="M73:M76"/>
    <mergeCell ref="B69:B72"/>
    <mergeCell ref="N77:N78"/>
    <mergeCell ref="P77:P80"/>
    <mergeCell ref="Q77:Q80"/>
    <mergeCell ref="N79:N80"/>
    <mergeCell ref="B81:B84"/>
    <mergeCell ref="C81:C84"/>
    <mergeCell ref="D81:D84"/>
    <mergeCell ref="E81:E84"/>
    <mergeCell ref="F81:F84"/>
    <mergeCell ref="G81:G84"/>
    <mergeCell ref="H77:H80"/>
    <mergeCell ref="I77:I80"/>
    <mergeCell ref="J77:J80"/>
    <mergeCell ref="K77:K80"/>
    <mergeCell ref="L77:L80"/>
    <mergeCell ref="M77:M80"/>
    <mergeCell ref="Q81:Q84"/>
    <mergeCell ref="N83:N84"/>
    <mergeCell ref="B77:B80"/>
    <mergeCell ref="C77:C80"/>
    <mergeCell ref="D77:D80"/>
    <mergeCell ref="E77:E80"/>
    <mergeCell ref="F77:F80"/>
    <mergeCell ref="G77:G80"/>
    <mergeCell ref="C88:E88"/>
    <mergeCell ref="F88:I88"/>
    <mergeCell ref="J88:M88"/>
    <mergeCell ref="C89:E89"/>
    <mergeCell ref="F89:I89"/>
    <mergeCell ref="J89:M89"/>
    <mergeCell ref="N81:N82"/>
    <mergeCell ref="P81:P84"/>
    <mergeCell ref="C94:E94"/>
    <mergeCell ref="F94:I94"/>
    <mergeCell ref="J94:M94"/>
    <mergeCell ref="B85:H85"/>
    <mergeCell ref="N85:Q85"/>
    <mergeCell ref="H81:H84"/>
    <mergeCell ref="I81:I84"/>
    <mergeCell ref="J81:J84"/>
    <mergeCell ref="K81:K84"/>
    <mergeCell ref="L81:L84"/>
    <mergeCell ref="M81:M84"/>
    <mergeCell ref="B87:E87"/>
    <mergeCell ref="C95:E95"/>
    <mergeCell ref="F95:I95"/>
    <mergeCell ref="J95:M95"/>
    <mergeCell ref="C90:E90"/>
    <mergeCell ref="F90:I90"/>
    <mergeCell ref="J90:M90"/>
    <mergeCell ref="B92:F92"/>
    <mergeCell ref="C93:E93"/>
    <mergeCell ref="F93:I93"/>
    <mergeCell ref="J93:M93"/>
    <mergeCell ref="B102:G102"/>
    <mergeCell ref="C103:M103"/>
    <mergeCell ref="C104:M104"/>
    <mergeCell ref="C105:M105"/>
    <mergeCell ref="B97:D97"/>
    <mergeCell ref="C98:E98"/>
    <mergeCell ref="F98:M98"/>
    <mergeCell ref="C99:E99"/>
    <mergeCell ref="F99:M99"/>
    <mergeCell ref="C100:E100"/>
    <mergeCell ref="F100:M100"/>
  </mergeCells>
  <pageMargins left="0.70866141732283472" right="0.70866141732283472" top="0.74803149606299213" bottom="0.74803149606299213" header="0.31496062992125984" footer="0.31496062992125984"/>
  <pageSetup paperSize="9" scale="49" fitToHeight="0" orientation="landscape" r:id="rId1"/>
  <headerFooter scaleWithDoc="0">
    <oddHeader>&amp;C&amp;"Times New Roman,Regular"&amp;P</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CDED49-209D-4D84-BB0B-6CB7E08E8AF8}">
  <sheetPr>
    <pageSetUpPr fitToPage="1"/>
  </sheetPr>
  <dimension ref="B2:Q81"/>
  <sheetViews>
    <sheetView zoomScale="70" zoomScaleNormal="70" workbookViewId="0">
      <selection activeCell="L37" sqref="L37:L40"/>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3" width="14.5546875" customWidth="1"/>
    <col min="14" max="14" width="44.5546875" customWidth="1"/>
    <col min="15" max="15" width="12.44140625" customWidth="1"/>
    <col min="16" max="17" width="14.44140625" customWidth="1"/>
  </cols>
  <sheetData>
    <row r="2" spans="2:17" ht="15.6" x14ac:dyDescent="0.3">
      <c r="B2" s="270" t="s">
        <v>556</v>
      </c>
      <c r="C2" s="270"/>
      <c r="D2" s="270"/>
      <c r="E2" s="270"/>
      <c r="F2" s="270"/>
      <c r="G2" s="270"/>
      <c r="H2" s="270"/>
      <c r="I2" s="270"/>
      <c r="J2" s="270"/>
      <c r="K2" s="270"/>
      <c r="L2" s="270"/>
      <c r="M2" s="270"/>
      <c r="N2" s="270"/>
      <c r="O2" s="270"/>
      <c r="P2" s="270"/>
      <c r="Q2" s="270"/>
    </row>
    <row r="3" spans="2:17" ht="15.6" x14ac:dyDescent="0.3">
      <c r="B3" s="6"/>
      <c r="C3" s="6"/>
      <c r="D3" s="6"/>
      <c r="E3" s="6"/>
      <c r="F3" s="6"/>
      <c r="G3" s="6"/>
      <c r="H3" s="6"/>
      <c r="I3" s="6"/>
      <c r="J3" s="6"/>
      <c r="K3" s="6"/>
      <c r="L3" s="6"/>
      <c r="M3" s="6"/>
      <c r="N3" s="6"/>
      <c r="O3" s="6"/>
      <c r="P3" s="6"/>
      <c r="Q3" s="6"/>
    </row>
    <row r="4" spans="2:17" ht="15.6" x14ac:dyDescent="0.3">
      <c r="B4" s="7"/>
      <c r="C4" s="7"/>
      <c r="D4" s="7"/>
      <c r="E4" s="7"/>
      <c r="F4" s="332" t="str">
        <f>'III skyrius'!D16</f>
        <v>Nr. LT022-02-02-02</v>
      </c>
      <c r="G4" s="332"/>
      <c r="H4" s="332"/>
      <c r="I4" s="333" t="str">
        <f>'III skyrius'!C16</f>
        <v>Nestacionarių ir bendruomeninių socialinių paslaugų plėtojimas</v>
      </c>
      <c r="J4" s="333"/>
      <c r="K4" s="333"/>
      <c r="L4" s="333"/>
      <c r="M4" s="333"/>
      <c r="N4" s="333"/>
      <c r="O4" s="7"/>
      <c r="P4" s="7"/>
      <c r="Q4" s="7"/>
    </row>
    <row r="5" spans="2:17" ht="15.6" x14ac:dyDescent="0.3">
      <c r="B5" s="6"/>
      <c r="C5" s="6"/>
      <c r="D5" s="6"/>
      <c r="E5" s="6"/>
      <c r="F5" s="6"/>
      <c r="G5" s="6"/>
      <c r="H5" s="6"/>
      <c r="I5" s="6"/>
      <c r="J5" s="6"/>
      <c r="K5" s="6"/>
      <c r="L5" s="6"/>
      <c r="M5" s="6"/>
      <c r="N5" s="6"/>
      <c r="O5" s="6"/>
      <c r="P5" s="6"/>
      <c r="Q5" s="6"/>
    </row>
    <row r="6" spans="2:17" ht="15.6" x14ac:dyDescent="0.3">
      <c r="B6" s="248" t="s">
        <v>557</v>
      </c>
      <c r="C6" s="248"/>
      <c r="D6" s="248"/>
      <c r="E6" s="248"/>
      <c r="F6" s="248"/>
      <c r="G6" s="248"/>
      <c r="H6" s="248"/>
      <c r="I6" s="7"/>
      <c r="J6" s="7"/>
      <c r="K6" s="7"/>
      <c r="L6" s="7"/>
      <c r="M6" s="7"/>
      <c r="N6" s="7"/>
      <c r="O6" s="7"/>
      <c r="P6" s="7"/>
      <c r="Q6" s="7"/>
    </row>
    <row r="7" spans="2:17" ht="15.6" x14ac:dyDescent="0.3">
      <c r="B7" s="250" t="s">
        <v>3</v>
      </c>
      <c r="C7" s="250" t="s">
        <v>202</v>
      </c>
      <c r="D7" s="250"/>
      <c r="E7" s="249" t="s">
        <v>203</v>
      </c>
      <c r="F7" s="249"/>
      <c r="G7" s="249"/>
      <c r="H7" s="249" t="s">
        <v>204</v>
      </c>
      <c r="I7" s="249"/>
      <c r="J7" s="249"/>
      <c r="K7" s="250" t="s">
        <v>205</v>
      </c>
      <c r="L7" s="250"/>
      <c r="M7" s="250"/>
      <c r="N7" s="250"/>
    </row>
    <row r="8" spans="2:17" ht="31.2" x14ac:dyDescent="0.3">
      <c r="B8" s="250"/>
      <c r="C8" s="250"/>
      <c r="D8" s="250"/>
      <c r="E8" s="249"/>
      <c r="F8" s="249"/>
      <c r="G8" s="249"/>
      <c r="H8" s="249"/>
      <c r="I8" s="249"/>
      <c r="J8" s="249"/>
      <c r="K8" s="249" t="s">
        <v>206</v>
      </c>
      <c r="L8" s="249"/>
      <c r="M8" s="249"/>
      <c r="N8" s="3" t="s">
        <v>207</v>
      </c>
      <c r="O8" s="1"/>
      <c r="P8" s="1"/>
      <c r="Q8" s="1"/>
    </row>
    <row r="9" spans="2:17" ht="15.6" x14ac:dyDescent="0.3">
      <c r="B9" s="4">
        <v>1</v>
      </c>
      <c r="C9" s="283">
        <v>2</v>
      </c>
      <c r="D9" s="283"/>
      <c r="E9" s="283">
        <v>3</v>
      </c>
      <c r="F9" s="283"/>
      <c r="G9" s="283"/>
      <c r="H9" s="283">
        <v>4</v>
      </c>
      <c r="I9" s="283"/>
      <c r="J9" s="283"/>
      <c r="K9" s="283">
        <v>5</v>
      </c>
      <c r="L9" s="283"/>
      <c r="M9" s="283"/>
      <c r="N9" s="4">
        <v>6</v>
      </c>
    </row>
    <row r="10" spans="2:17" ht="15.6" x14ac:dyDescent="0.3">
      <c r="B10" s="259" t="s">
        <v>15</v>
      </c>
      <c r="C10" s="321" t="s">
        <v>558</v>
      </c>
      <c r="D10" s="322"/>
      <c r="E10" s="257" t="s">
        <v>94</v>
      </c>
      <c r="F10" s="325"/>
      <c r="G10" s="326"/>
      <c r="H10" s="340">
        <v>0</v>
      </c>
      <c r="I10" s="296"/>
      <c r="J10" s="296"/>
      <c r="K10" s="340">
        <v>0</v>
      </c>
      <c r="L10" s="296"/>
      <c r="M10" s="296"/>
      <c r="N10" s="14">
        <f>O39</f>
        <v>660</v>
      </c>
    </row>
    <row r="11" spans="2:17" ht="51" customHeight="1" x14ac:dyDescent="0.3">
      <c r="B11" s="260"/>
      <c r="C11" s="323"/>
      <c r="D11" s="324"/>
      <c r="E11" s="258"/>
      <c r="F11" s="327"/>
      <c r="G11" s="328"/>
      <c r="H11" s="337" t="s">
        <v>29</v>
      </c>
      <c r="I11" s="338"/>
      <c r="J11" s="339"/>
      <c r="K11" s="337" t="s">
        <v>41</v>
      </c>
      <c r="L11" s="338"/>
      <c r="M11" s="339"/>
      <c r="N11" s="12" t="str">
        <f>O40</f>
        <v>(2029)</v>
      </c>
    </row>
    <row r="14" spans="2:17" ht="15.6" x14ac:dyDescent="0.3">
      <c r="B14" s="248" t="s">
        <v>559</v>
      </c>
      <c r="C14" s="248"/>
      <c r="D14" s="248"/>
      <c r="E14" s="248"/>
      <c r="F14" s="248"/>
      <c r="G14" s="248"/>
    </row>
    <row r="15" spans="2:17" ht="15.6" x14ac:dyDescent="0.3">
      <c r="B15" s="274" t="s">
        <v>218</v>
      </c>
      <c r="C15" s="274"/>
      <c r="D15" s="274"/>
      <c r="E15" s="274"/>
      <c r="F15" s="274" t="s">
        <v>219</v>
      </c>
      <c r="G15" s="274"/>
      <c r="H15" s="274"/>
    </row>
    <row r="16" spans="2:17" ht="15.6" x14ac:dyDescent="0.3">
      <c r="B16" s="275">
        <v>1</v>
      </c>
      <c r="C16" s="275"/>
      <c r="D16" s="275"/>
      <c r="E16" s="275"/>
      <c r="F16" s="275">
        <v>2</v>
      </c>
      <c r="G16" s="275"/>
      <c r="H16" s="275"/>
    </row>
    <row r="17" spans="2:8" ht="15.6" x14ac:dyDescent="0.3">
      <c r="B17" s="272" t="s">
        <v>220</v>
      </c>
      <c r="C17" s="272"/>
      <c r="D17" s="272"/>
      <c r="E17" s="272"/>
      <c r="F17" s="273">
        <f>SUM(F18,F20,F22,F24)</f>
        <v>7750000</v>
      </c>
      <c r="G17" s="336"/>
      <c r="H17" s="336"/>
    </row>
    <row r="18" spans="2:8" ht="15.6" x14ac:dyDescent="0.3">
      <c r="B18" s="272" t="s">
        <v>221</v>
      </c>
      <c r="C18" s="272"/>
      <c r="D18" s="272"/>
      <c r="E18" s="272"/>
      <c r="F18" s="341">
        <f>F19</f>
        <v>0</v>
      </c>
      <c r="G18" s="341"/>
      <c r="H18" s="341"/>
    </row>
    <row r="19" spans="2:8" ht="15.6" x14ac:dyDescent="0.3">
      <c r="B19" s="271" t="s">
        <v>222</v>
      </c>
      <c r="C19" s="271"/>
      <c r="D19" s="271"/>
      <c r="E19" s="271"/>
      <c r="F19" s="341">
        <f>J61</f>
        <v>0</v>
      </c>
      <c r="G19" s="336"/>
      <c r="H19" s="336"/>
    </row>
    <row r="20" spans="2:8" ht="15.6" x14ac:dyDescent="0.3">
      <c r="B20" s="272" t="s">
        <v>223</v>
      </c>
      <c r="C20" s="272"/>
      <c r="D20" s="272"/>
      <c r="E20" s="272"/>
      <c r="F20" s="273">
        <f>F21</f>
        <v>0</v>
      </c>
      <c r="G20" s="336"/>
      <c r="H20" s="336"/>
    </row>
    <row r="21" spans="2:8" ht="15.6" x14ac:dyDescent="0.3">
      <c r="B21" s="271" t="s">
        <v>224</v>
      </c>
      <c r="C21" s="271"/>
      <c r="D21" s="271"/>
      <c r="E21" s="271"/>
      <c r="F21" s="273">
        <f>K61</f>
        <v>0</v>
      </c>
      <c r="G21" s="336"/>
      <c r="H21" s="336"/>
    </row>
    <row r="22" spans="2:8" ht="15.6" x14ac:dyDescent="0.3">
      <c r="B22" s="272" t="s">
        <v>225</v>
      </c>
      <c r="C22" s="272"/>
      <c r="D22" s="272"/>
      <c r="E22" s="272"/>
      <c r="F22" s="273">
        <f>F23</f>
        <v>7750000</v>
      </c>
      <c r="G22" s="336"/>
      <c r="H22" s="336"/>
    </row>
    <row r="23" spans="2:8" ht="15.6" x14ac:dyDescent="0.3">
      <c r="B23" s="271" t="s">
        <v>226</v>
      </c>
      <c r="C23" s="271"/>
      <c r="D23" s="271"/>
      <c r="E23" s="271"/>
      <c r="F23" s="273">
        <f>L61</f>
        <v>7750000</v>
      </c>
      <c r="G23" s="336"/>
      <c r="H23" s="336"/>
    </row>
    <row r="24" spans="2:8" ht="15.6" x14ac:dyDescent="0.3">
      <c r="B24" s="272" t="s">
        <v>227</v>
      </c>
      <c r="C24" s="272"/>
      <c r="D24" s="272"/>
      <c r="E24" s="272"/>
      <c r="F24" s="341">
        <f>F25</f>
        <v>0</v>
      </c>
      <c r="G24" s="341"/>
      <c r="H24" s="341"/>
    </row>
    <row r="25" spans="2:8" ht="15.6" x14ac:dyDescent="0.3">
      <c r="B25" s="271" t="s">
        <v>228</v>
      </c>
      <c r="C25" s="271"/>
      <c r="D25" s="271"/>
      <c r="E25" s="271"/>
      <c r="F25" s="341">
        <v>0</v>
      </c>
      <c r="G25" s="341"/>
      <c r="H25" s="341"/>
    </row>
    <row r="26" spans="2:8" ht="15.6" x14ac:dyDescent="0.3">
      <c r="B26" s="272" t="s">
        <v>229</v>
      </c>
      <c r="C26" s="272"/>
      <c r="D26" s="272"/>
      <c r="E26" s="272"/>
      <c r="F26" s="273">
        <f>SUM(F27:H29)</f>
        <v>1367648.1400000001</v>
      </c>
      <c r="G26" s="336"/>
      <c r="H26" s="336"/>
    </row>
    <row r="27" spans="2:8" ht="15.6" x14ac:dyDescent="0.3">
      <c r="B27" s="271" t="s">
        <v>230</v>
      </c>
      <c r="C27" s="271"/>
      <c r="D27" s="271"/>
      <c r="E27" s="271"/>
      <c r="F27" s="273">
        <f>M61</f>
        <v>1367648.1400000001</v>
      </c>
      <c r="G27" s="336"/>
      <c r="H27" s="336"/>
    </row>
    <row r="28" spans="2:8" ht="15.6" x14ac:dyDescent="0.3">
      <c r="B28" s="271" t="s">
        <v>231</v>
      </c>
      <c r="C28" s="271"/>
      <c r="D28" s="271"/>
      <c r="E28" s="271"/>
      <c r="F28" s="341">
        <v>0</v>
      </c>
      <c r="G28" s="341"/>
      <c r="H28" s="341"/>
    </row>
    <row r="29" spans="2:8" ht="15.6" x14ac:dyDescent="0.3">
      <c r="B29" s="271" t="s">
        <v>232</v>
      </c>
      <c r="C29" s="271"/>
      <c r="D29" s="271"/>
      <c r="E29" s="271"/>
      <c r="F29" s="341">
        <v>0</v>
      </c>
      <c r="G29" s="341"/>
      <c r="H29" s="341"/>
    </row>
    <row r="30" spans="2:8" ht="15.6" x14ac:dyDescent="0.3">
      <c r="B30" s="272" t="s">
        <v>233</v>
      </c>
      <c r="C30" s="272"/>
      <c r="D30" s="272"/>
      <c r="E30" s="272"/>
      <c r="F30" s="273">
        <f>SUM(F17,F26)</f>
        <v>9117648.1400000006</v>
      </c>
      <c r="G30" s="336"/>
      <c r="H30" s="336"/>
    </row>
    <row r="32" spans="2:8" ht="15.6" x14ac:dyDescent="0.3">
      <c r="B32" s="248" t="s">
        <v>560</v>
      </c>
      <c r="C32" s="248"/>
      <c r="D32" s="248"/>
      <c r="E32" s="248"/>
      <c r="F32" s="248"/>
      <c r="G32" s="248"/>
      <c r="H32" s="248"/>
    </row>
    <row r="33" spans="2:17" ht="15.6" x14ac:dyDescent="0.3">
      <c r="B33" s="249" t="s">
        <v>235</v>
      </c>
      <c r="C33" s="249" t="s">
        <v>236</v>
      </c>
      <c r="D33" s="249" t="s">
        <v>237</v>
      </c>
      <c r="E33" s="249" t="s">
        <v>238</v>
      </c>
      <c r="F33" s="249" t="s">
        <v>239</v>
      </c>
      <c r="G33" s="249" t="s">
        <v>240</v>
      </c>
      <c r="H33" s="249" t="s">
        <v>241</v>
      </c>
      <c r="I33" s="249" t="s">
        <v>242</v>
      </c>
      <c r="J33" s="249"/>
      <c r="K33" s="249"/>
      <c r="L33" s="249"/>
      <c r="M33" s="249"/>
      <c r="N33" s="249" t="s">
        <v>6</v>
      </c>
      <c r="O33" s="249"/>
      <c r="P33" s="249" t="s">
        <v>243</v>
      </c>
      <c r="Q33" s="249" t="s">
        <v>244</v>
      </c>
    </row>
    <row r="34" spans="2:17" ht="15.6" x14ac:dyDescent="0.3">
      <c r="B34" s="249"/>
      <c r="C34" s="249"/>
      <c r="D34" s="249"/>
      <c r="E34" s="249"/>
      <c r="F34" s="249"/>
      <c r="G34" s="249"/>
      <c r="H34" s="249"/>
      <c r="I34" s="249" t="s">
        <v>141</v>
      </c>
      <c r="J34" s="249" t="s">
        <v>245</v>
      </c>
      <c r="K34" s="249"/>
      <c r="L34" s="249"/>
      <c r="M34" s="249" t="s">
        <v>246</v>
      </c>
      <c r="N34" s="249" t="s">
        <v>247</v>
      </c>
      <c r="O34" s="249" t="s">
        <v>248</v>
      </c>
      <c r="P34" s="249"/>
      <c r="Q34" s="249"/>
    </row>
    <row r="35" spans="2:17" ht="93.6" x14ac:dyDescent="0.3">
      <c r="B35" s="249"/>
      <c r="C35" s="249"/>
      <c r="D35" s="249"/>
      <c r="E35" s="249"/>
      <c r="F35" s="249"/>
      <c r="G35" s="249"/>
      <c r="H35" s="249"/>
      <c r="I35" s="249"/>
      <c r="J35" s="3" t="s">
        <v>249</v>
      </c>
      <c r="K35" s="3" t="s">
        <v>250</v>
      </c>
      <c r="L35" s="3" t="s">
        <v>251</v>
      </c>
      <c r="M35" s="249"/>
      <c r="N35" s="249"/>
      <c r="O35" s="249"/>
      <c r="P35" s="249"/>
      <c r="Q35" s="249"/>
    </row>
    <row r="36" spans="2: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17" ht="15.6" customHeight="1" x14ac:dyDescent="0.3">
      <c r="B37" s="268" t="s">
        <v>561</v>
      </c>
      <c r="C37" s="342" t="s">
        <v>253</v>
      </c>
      <c r="D37" s="268" t="s">
        <v>562</v>
      </c>
      <c r="E37" s="268" t="s">
        <v>562</v>
      </c>
      <c r="F37" s="342" t="s">
        <v>255</v>
      </c>
      <c r="G37" s="268" t="s">
        <v>353</v>
      </c>
      <c r="H37" s="342" t="s">
        <v>257</v>
      </c>
      <c r="I37" s="343">
        <f>I61</f>
        <v>9117648.1400000006</v>
      </c>
      <c r="J37" s="343">
        <f t="shared" ref="J37:M37" si="0">J61</f>
        <v>0</v>
      </c>
      <c r="K37" s="343">
        <f t="shared" si="0"/>
        <v>0</v>
      </c>
      <c r="L37" s="343">
        <f t="shared" si="0"/>
        <v>7750000</v>
      </c>
      <c r="M37" s="343">
        <f t="shared" si="0"/>
        <v>1367648.1400000001</v>
      </c>
      <c r="N37" s="268" t="s">
        <v>563</v>
      </c>
      <c r="O37" s="14">
        <f>O41+O45+O49+O53+O57</f>
        <v>194</v>
      </c>
      <c r="P37" s="320" t="s">
        <v>20</v>
      </c>
      <c r="Q37" s="342" t="s">
        <v>375</v>
      </c>
    </row>
    <row r="38" spans="2:17" ht="50.4" customHeight="1" x14ac:dyDescent="0.3">
      <c r="B38" s="268"/>
      <c r="C38" s="342"/>
      <c r="D38" s="268"/>
      <c r="E38" s="268"/>
      <c r="F38" s="342"/>
      <c r="G38" s="268"/>
      <c r="H38" s="342"/>
      <c r="I38" s="343"/>
      <c r="J38" s="343"/>
      <c r="K38" s="343"/>
      <c r="L38" s="343"/>
      <c r="M38" s="343"/>
      <c r="N38" s="268"/>
      <c r="O38" s="12" t="s">
        <v>42</v>
      </c>
      <c r="P38" s="320"/>
      <c r="Q38" s="342"/>
    </row>
    <row r="39" spans="2:17" ht="15.6" x14ac:dyDescent="0.3">
      <c r="B39" s="268"/>
      <c r="C39" s="342"/>
      <c r="D39" s="268"/>
      <c r="E39" s="268"/>
      <c r="F39" s="342"/>
      <c r="G39" s="268"/>
      <c r="H39" s="342"/>
      <c r="I39" s="343"/>
      <c r="J39" s="343"/>
      <c r="K39" s="343"/>
      <c r="L39" s="343"/>
      <c r="M39" s="343"/>
      <c r="N39" s="268" t="s">
        <v>564</v>
      </c>
      <c r="O39" s="14">
        <f>O43+O47+O51+O55+O59</f>
        <v>660</v>
      </c>
      <c r="P39" s="320" t="s">
        <v>20</v>
      </c>
      <c r="Q39" s="342" t="s">
        <v>375</v>
      </c>
    </row>
    <row r="40" spans="2:17" ht="46.35" customHeight="1" x14ac:dyDescent="0.3">
      <c r="B40" s="268"/>
      <c r="C40" s="342"/>
      <c r="D40" s="268"/>
      <c r="E40" s="268"/>
      <c r="F40" s="342"/>
      <c r="G40" s="268"/>
      <c r="H40" s="342"/>
      <c r="I40" s="343"/>
      <c r="J40" s="343"/>
      <c r="K40" s="343"/>
      <c r="L40" s="343"/>
      <c r="M40" s="343"/>
      <c r="N40" s="268"/>
      <c r="O40" s="12" t="s">
        <v>42</v>
      </c>
      <c r="P40" s="320"/>
      <c r="Q40" s="342"/>
    </row>
    <row r="41" spans="2:17" ht="15.6" customHeight="1" x14ac:dyDescent="0.3">
      <c r="B41" s="261" t="s">
        <v>565</v>
      </c>
      <c r="C41" s="293" t="s">
        <v>20</v>
      </c>
      <c r="D41" s="245" t="s">
        <v>303</v>
      </c>
      <c r="E41" s="245" t="s">
        <v>566</v>
      </c>
      <c r="F41" s="293" t="s">
        <v>20</v>
      </c>
      <c r="G41" s="245" t="s">
        <v>270</v>
      </c>
      <c r="H41" s="293" t="s">
        <v>20</v>
      </c>
      <c r="I41" s="422">
        <f>L41+M41</f>
        <v>176470.6</v>
      </c>
      <c r="J41" s="287">
        <v>0</v>
      </c>
      <c r="K41" s="304">
        <v>0</v>
      </c>
      <c r="L41" s="304">
        <v>150000</v>
      </c>
      <c r="M41" s="304">
        <v>26470.6</v>
      </c>
      <c r="N41" s="268" t="s">
        <v>563</v>
      </c>
      <c r="O41" s="13">
        <v>20</v>
      </c>
      <c r="P41" s="279" t="s">
        <v>299</v>
      </c>
      <c r="Q41" s="279" t="s">
        <v>283</v>
      </c>
    </row>
    <row r="42" spans="2:17" ht="49.35" customHeight="1" x14ac:dyDescent="0.3">
      <c r="B42" s="381"/>
      <c r="C42" s="294"/>
      <c r="D42" s="246"/>
      <c r="E42" s="246"/>
      <c r="F42" s="294"/>
      <c r="G42" s="246"/>
      <c r="H42" s="294"/>
      <c r="I42" s="423"/>
      <c r="J42" s="288"/>
      <c r="K42" s="305"/>
      <c r="L42" s="305"/>
      <c r="M42" s="305"/>
      <c r="N42" s="268"/>
      <c r="O42" s="12" t="s">
        <v>284</v>
      </c>
      <c r="P42" s="280"/>
      <c r="Q42" s="280"/>
    </row>
    <row r="43" spans="2:17" ht="15.6" customHeight="1" x14ac:dyDescent="0.3">
      <c r="B43" s="381"/>
      <c r="C43" s="294"/>
      <c r="D43" s="246"/>
      <c r="E43" s="246"/>
      <c r="F43" s="294"/>
      <c r="G43" s="246"/>
      <c r="H43" s="294"/>
      <c r="I43" s="423"/>
      <c r="J43" s="288"/>
      <c r="K43" s="305"/>
      <c r="L43" s="305"/>
      <c r="M43" s="305"/>
      <c r="N43" s="268" t="s">
        <v>564</v>
      </c>
      <c r="O43" s="13">
        <v>20</v>
      </c>
      <c r="P43" s="280"/>
      <c r="Q43" s="280"/>
    </row>
    <row r="44" spans="2:17" ht="48" customHeight="1" x14ac:dyDescent="0.3">
      <c r="B44" s="262"/>
      <c r="C44" s="295"/>
      <c r="D44" s="252"/>
      <c r="E44" s="252"/>
      <c r="F44" s="295"/>
      <c r="G44" s="252"/>
      <c r="H44" s="295"/>
      <c r="I44" s="424"/>
      <c r="J44" s="289"/>
      <c r="K44" s="306"/>
      <c r="L44" s="306"/>
      <c r="M44" s="306"/>
      <c r="N44" s="268"/>
      <c r="O44" s="12" t="s">
        <v>60</v>
      </c>
      <c r="P44" s="281"/>
      <c r="Q44" s="281"/>
    </row>
    <row r="45" spans="2:17" ht="15.6" customHeight="1" x14ac:dyDescent="0.3">
      <c r="B45" s="261" t="s">
        <v>567</v>
      </c>
      <c r="C45" s="293" t="s">
        <v>20</v>
      </c>
      <c r="D45" s="245" t="s">
        <v>568</v>
      </c>
      <c r="E45" s="279" t="s">
        <v>20</v>
      </c>
      <c r="F45" s="293" t="s">
        <v>20</v>
      </c>
      <c r="G45" s="245" t="s">
        <v>270</v>
      </c>
      <c r="H45" s="293" t="s">
        <v>20</v>
      </c>
      <c r="I45" s="422">
        <f>L45+M45</f>
        <v>823530</v>
      </c>
      <c r="J45" s="287">
        <v>0</v>
      </c>
      <c r="K45" s="304">
        <v>0</v>
      </c>
      <c r="L45" s="304">
        <v>700000</v>
      </c>
      <c r="M45" s="304">
        <v>123530</v>
      </c>
      <c r="N45" s="268" t="s">
        <v>563</v>
      </c>
      <c r="O45" s="13">
        <v>18</v>
      </c>
      <c r="P45" s="279" t="s">
        <v>383</v>
      </c>
      <c r="Q45" s="279" t="s">
        <v>375</v>
      </c>
    </row>
    <row r="46" spans="2:17" ht="50.4" customHeight="1" x14ac:dyDescent="0.3">
      <c r="B46" s="381"/>
      <c r="C46" s="294"/>
      <c r="D46" s="246"/>
      <c r="E46" s="280"/>
      <c r="F46" s="294"/>
      <c r="G46" s="246"/>
      <c r="H46" s="294"/>
      <c r="I46" s="423"/>
      <c r="J46" s="288"/>
      <c r="K46" s="305"/>
      <c r="L46" s="305"/>
      <c r="M46" s="305"/>
      <c r="N46" s="268"/>
      <c r="O46" s="12" t="s">
        <v>42</v>
      </c>
      <c r="P46" s="280"/>
      <c r="Q46" s="280"/>
    </row>
    <row r="47" spans="2:17" ht="15.6" customHeight="1" x14ac:dyDescent="0.3">
      <c r="B47" s="381"/>
      <c r="C47" s="294"/>
      <c r="D47" s="246"/>
      <c r="E47" s="280"/>
      <c r="F47" s="294"/>
      <c r="G47" s="246"/>
      <c r="H47" s="294"/>
      <c r="I47" s="423"/>
      <c r="J47" s="288"/>
      <c r="K47" s="305"/>
      <c r="L47" s="305"/>
      <c r="M47" s="305"/>
      <c r="N47" s="268" t="s">
        <v>564</v>
      </c>
      <c r="O47" s="13">
        <v>18</v>
      </c>
      <c r="P47" s="280"/>
      <c r="Q47" s="280"/>
    </row>
    <row r="48" spans="2:17" ht="51.6" customHeight="1" x14ac:dyDescent="0.3">
      <c r="B48" s="262"/>
      <c r="C48" s="295"/>
      <c r="D48" s="252"/>
      <c r="E48" s="281"/>
      <c r="F48" s="295"/>
      <c r="G48" s="252"/>
      <c r="H48" s="295"/>
      <c r="I48" s="424"/>
      <c r="J48" s="289"/>
      <c r="K48" s="306"/>
      <c r="L48" s="306"/>
      <c r="M48" s="306"/>
      <c r="N48" s="268"/>
      <c r="O48" s="12" t="s">
        <v>42</v>
      </c>
      <c r="P48" s="281"/>
      <c r="Q48" s="281"/>
    </row>
    <row r="49" spans="2:17" ht="15.6" customHeight="1" x14ac:dyDescent="0.3">
      <c r="B49" s="261" t="s">
        <v>569</v>
      </c>
      <c r="C49" s="293" t="s">
        <v>20</v>
      </c>
      <c r="D49" s="245" t="s">
        <v>286</v>
      </c>
      <c r="E49" s="245" t="s">
        <v>570</v>
      </c>
      <c r="F49" s="293" t="s">
        <v>20</v>
      </c>
      <c r="G49" s="245" t="s">
        <v>270</v>
      </c>
      <c r="H49" s="293" t="s">
        <v>20</v>
      </c>
      <c r="I49" s="422">
        <f t="shared" ref="I49" si="1">L49+M49</f>
        <v>558824</v>
      </c>
      <c r="J49" s="287">
        <v>0</v>
      </c>
      <c r="K49" s="304">
        <v>0</v>
      </c>
      <c r="L49" s="304">
        <v>475000</v>
      </c>
      <c r="M49" s="304">
        <v>83824</v>
      </c>
      <c r="N49" s="268" t="s">
        <v>563</v>
      </c>
      <c r="O49" s="26" t="s">
        <v>571</v>
      </c>
      <c r="P49" s="279" t="s">
        <v>299</v>
      </c>
      <c r="Q49" s="279" t="s">
        <v>289</v>
      </c>
    </row>
    <row r="50" spans="2:17" ht="49.35" customHeight="1" x14ac:dyDescent="0.3">
      <c r="B50" s="381"/>
      <c r="C50" s="294"/>
      <c r="D50" s="246"/>
      <c r="E50" s="244"/>
      <c r="F50" s="294"/>
      <c r="G50" s="246"/>
      <c r="H50" s="294"/>
      <c r="I50" s="423"/>
      <c r="J50" s="288"/>
      <c r="K50" s="305"/>
      <c r="L50" s="305"/>
      <c r="M50" s="305"/>
      <c r="N50" s="268"/>
      <c r="O50" s="12" t="s">
        <v>60</v>
      </c>
      <c r="P50" s="358"/>
      <c r="Q50" s="280"/>
    </row>
    <row r="51" spans="2:17" ht="15.6" customHeight="1" x14ac:dyDescent="0.3">
      <c r="B51" s="381"/>
      <c r="C51" s="294"/>
      <c r="D51" s="246"/>
      <c r="E51" s="244"/>
      <c r="F51" s="294"/>
      <c r="G51" s="246"/>
      <c r="H51" s="294"/>
      <c r="I51" s="423"/>
      <c r="J51" s="288"/>
      <c r="K51" s="305"/>
      <c r="L51" s="305"/>
      <c r="M51" s="305"/>
      <c r="N51" s="268" t="s">
        <v>564</v>
      </c>
      <c r="O51" s="26" t="s">
        <v>572</v>
      </c>
      <c r="P51" s="280"/>
      <c r="Q51" s="280"/>
    </row>
    <row r="52" spans="2:17" ht="50.1" customHeight="1" x14ac:dyDescent="0.3">
      <c r="B52" s="262"/>
      <c r="C52" s="295"/>
      <c r="D52" s="252"/>
      <c r="E52" s="251"/>
      <c r="F52" s="295"/>
      <c r="G52" s="252"/>
      <c r="H52" s="295"/>
      <c r="I52" s="424"/>
      <c r="J52" s="289"/>
      <c r="K52" s="306"/>
      <c r="L52" s="306"/>
      <c r="M52" s="306"/>
      <c r="N52" s="268"/>
      <c r="O52" s="12" t="s">
        <v>126</v>
      </c>
      <c r="P52" s="281"/>
      <c r="Q52" s="281"/>
    </row>
    <row r="53" spans="2:17" ht="15.6" customHeight="1" x14ac:dyDescent="0.3">
      <c r="B53" s="261" t="s">
        <v>573</v>
      </c>
      <c r="C53" s="293" t="s">
        <v>20</v>
      </c>
      <c r="D53" s="245" t="s">
        <v>291</v>
      </c>
      <c r="E53" s="279" t="s">
        <v>20</v>
      </c>
      <c r="F53" s="293" t="s">
        <v>20</v>
      </c>
      <c r="G53" s="245" t="s">
        <v>270</v>
      </c>
      <c r="H53" s="293" t="s">
        <v>20</v>
      </c>
      <c r="I53" s="422">
        <f t="shared" ref="I53" si="2">L53+M53</f>
        <v>882352.95</v>
      </c>
      <c r="J53" s="287">
        <v>0</v>
      </c>
      <c r="K53" s="304">
        <v>0</v>
      </c>
      <c r="L53" s="304">
        <v>750000</v>
      </c>
      <c r="M53" s="304">
        <v>132352.95000000001</v>
      </c>
      <c r="N53" s="268" t="s">
        <v>563</v>
      </c>
      <c r="O53" s="26" t="s">
        <v>574</v>
      </c>
      <c r="P53" s="279" t="s">
        <v>300</v>
      </c>
      <c r="Q53" s="279" t="s">
        <v>375</v>
      </c>
    </row>
    <row r="54" spans="2:17" ht="50.4" customHeight="1" x14ac:dyDescent="0.3">
      <c r="B54" s="381"/>
      <c r="C54" s="294"/>
      <c r="D54" s="246"/>
      <c r="E54" s="280"/>
      <c r="F54" s="294"/>
      <c r="G54" s="246"/>
      <c r="H54" s="294"/>
      <c r="I54" s="423"/>
      <c r="J54" s="288"/>
      <c r="K54" s="305"/>
      <c r="L54" s="305"/>
      <c r="M54" s="305"/>
      <c r="N54" s="268"/>
      <c r="O54" s="12" t="s">
        <v>42</v>
      </c>
      <c r="P54" s="280"/>
      <c r="Q54" s="280"/>
    </row>
    <row r="55" spans="2:17" ht="15.6" customHeight="1" x14ac:dyDescent="0.3">
      <c r="B55" s="381"/>
      <c r="C55" s="294"/>
      <c r="D55" s="246"/>
      <c r="E55" s="280"/>
      <c r="F55" s="294"/>
      <c r="G55" s="246"/>
      <c r="H55" s="294"/>
      <c r="I55" s="423"/>
      <c r="J55" s="288"/>
      <c r="K55" s="305"/>
      <c r="L55" s="305"/>
      <c r="M55" s="305"/>
      <c r="N55" s="268" t="s">
        <v>564</v>
      </c>
      <c r="O55" s="26" t="s">
        <v>574</v>
      </c>
      <c r="P55" s="280"/>
      <c r="Q55" s="280"/>
    </row>
    <row r="56" spans="2:17" ht="49.35" customHeight="1" x14ac:dyDescent="0.3">
      <c r="B56" s="262"/>
      <c r="C56" s="295"/>
      <c r="D56" s="252"/>
      <c r="E56" s="281"/>
      <c r="F56" s="295"/>
      <c r="G56" s="252"/>
      <c r="H56" s="295"/>
      <c r="I56" s="424"/>
      <c r="J56" s="289"/>
      <c r="K56" s="306"/>
      <c r="L56" s="306"/>
      <c r="M56" s="306"/>
      <c r="N56" s="268"/>
      <c r="O56" s="12" t="s">
        <v>42</v>
      </c>
      <c r="P56" s="281"/>
      <c r="Q56" s="281"/>
    </row>
    <row r="57" spans="2:17" ht="15.6" customHeight="1" x14ac:dyDescent="0.3">
      <c r="B57" s="261" t="s">
        <v>575</v>
      </c>
      <c r="C57" s="293" t="s">
        <v>20</v>
      </c>
      <c r="D57" s="245" t="s">
        <v>297</v>
      </c>
      <c r="E57" s="245" t="s">
        <v>576</v>
      </c>
      <c r="F57" s="293" t="s">
        <v>20</v>
      </c>
      <c r="G57" s="245" t="s">
        <v>270</v>
      </c>
      <c r="H57" s="293" t="s">
        <v>20</v>
      </c>
      <c r="I57" s="422">
        <f t="shared" ref="I57" si="3">L57+M57</f>
        <v>6676470.5899999999</v>
      </c>
      <c r="J57" s="287">
        <v>0</v>
      </c>
      <c r="K57" s="304">
        <v>0</v>
      </c>
      <c r="L57" s="304">
        <v>5675000</v>
      </c>
      <c r="M57" s="304">
        <v>1001470.59</v>
      </c>
      <c r="N57" s="268" t="s">
        <v>563</v>
      </c>
      <c r="O57" s="26" t="s">
        <v>577</v>
      </c>
      <c r="P57" s="279" t="s">
        <v>279</v>
      </c>
      <c r="Q57" s="279" t="s">
        <v>375</v>
      </c>
    </row>
    <row r="58" spans="2:17" ht="49.35" customHeight="1" x14ac:dyDescent="0.3">
      <c r="B58" s="381"/>
      <c r="C58" s="294"/>
      <c r="D58" s="246"/>
      <c r="E58" s="246"/>
      <c r="F58" s="294"/>
      <c r="G58" s="246"/>
      <c r="H58" s="294"/>
      <c r="I58" s="423"/>
      <c r="J58" s="288"/>
      <c r="K58" s="305"/>
      <c r="L58" s="305"/>
      <c r="M58" s="305"/>
      <c r="N58" s="268"/>
      <c r="O58" s="12" t="s">
        <v>42</v>
      </c>
      <c r="P58" s="280"/>
      <c r="Q58" s="280"/>
    </row>
    <row r="59" spans="2:17" ht="15.6" customHeight="1" x14ac:dyDescent="0.3">
      <c r="B59" s="381"/>
      <c r="C59" s="294"/>
      <c r="D59" s="246"/>
      <c r="E59" s="246"/>
      <c r="F59" s="294"/>
      <c r="G59" s="246"/>
      <c r="H59" s="294"/>
      <c r="I59" s="423"/>
      <c r="J59" s="288"/>
      <c r="K59" s="305"/>
      <c r="L59" s="305"/>
      <c r="M59" s="305"/>
      <c r="N59" s="268" t="s">
        <v>564</v>
      </c>
      <c r="O59" s="26" t="s">
        <v>578</v>
      </c>
      <c r="P59" s="280"/>
      <c r="Q59" s="280"/>
    </row>
    <row r="60" spans="2:17" ht="81" customHeight="1" x14ac:dyDescent="0.3">
      <c r="B60" s="262"/>
      <c r="C60" s="295"/>
      <c r="D60" s="252"/>
      <c r="E60" s="252"/>
      <c r="F60" s="295"/>
      <c r="G60" s="252"/>
      <c r="H60" s="295"/>
      <c r="I60" s="424"/>
      <c r="J60" s="289"/>
      <c r="K60" s="306"/>
      <c r="L60" s="306"/>
      <c r="M60" s="306"/>
      <c r="N60" s="268"/>
      <c r="O60" s="12" t="s">
        <v>42</v>
      </c>
      <c r="P60" s="281"/>
      <c r="Q60" s="281"/>
    </row>
    <row r="61" spans="2:17" ht="15.6" x14ac:dyDescent="0.3">
      <c r="B61" s="345" t="s">
        <v>314</v>
      </c>
      <c r="C61" s="345"/>
      <c r="D61" s="345"/>
      <c r="E61" s="345"/>
      <c r="F61" s="345"/>
      <c r="G61" s="345"/>
      <c r="H61" s="345"/>
      <c r="I61" s="10">
        <f>SUM(I41:I60)</f>
        <v>9117648.1400000006</v>
      </c>
      <c r="J61" s="29">
        <f>SUM(J41:J60)</f>
        <v>0</v>
      </c>
      <c r="K61" s="29">
        <f>SUM(K41:K60)</f>
        <v>0</v>
      </c>
      <c r="L61" s="138">
        <f>SUM(L41:L60)</f>
        <v>7750000</v>
      </c>
      <c r="M61" s="138">
        <f>SUM(M41:M60)</f>
        <v>1367648.1400000001</v>
      </c>
      <c r="N61" s="346"/>
      <c r="O61" s="346"/>
      <c r="P61" s="346"/>
      <c r="Q61" s="346"/>
    </row>
    <row r="62" spans="2:17" ht="15.6" x14ac:dyDescent="0.3">
      <c r="B62" s="19"/>
      <c r="C62" s="18"/>
      <c r="D62" s="19"/>
      <c r="E62" s="18"/>
      <c r="F62" s="18"/>
      <c r="G62" s="19"/>
      <c r="H62" s="18"/>
      <c r="I62" s="22"/>
      <c r="J62" s="18"/>
      <c r="K62" s="23"/>
      <c r="L62" s="23"/>
      <c r="M62" s="23"/>
      <c r="N62" s="19"/>
      <c r="O62" s="17"/>
      <c r="P62" s="19"/>
      <c r="Q62" s="19"/>
    </row>
    <row r="63" spans="2:17" ht="15.6" x14ac:dyDescent="0.3">
      <c r="B63" s="307" t="s">
        <v>579</v>
      </c>
      <c r="C63" s="307"/>
      <c r="D63" s="307"/>
      <c r="E63" s="307"/>
      <c r="N63" s="19"/>
      <c r="O63" s="20"/>
      <c r="P63" s="21"/>
      <c r="Q63" s="19"/>
    </row>
    <row r="64" spans="2:17" ht="15.6" x14ac:dyDescent="0.3">
      <c r="B64" s="11" t="s">
        <v>3</v>
      </c>
      <c r="C64" s="249" t="s">
        <v>317</v>
      </c>
      <c r="D64" s="249"/>
      <c r="E64" s="249"/>
      <c r="F64" s="250" t="s">
        <v>318</v>
      </c>
      <c r="G64" s="250"/>
      <c r="H64" s="250"/>
      <c r="I64" s="250"/>
      <c r="J64" s="249" t="s">
        <v>319</v>
      </c>
      <c r="K64" s="250"/>
      <c r="L64" s="250"/>
      <c r="M64" s="250"/>
      <c r="N64" s="19"/>
      <c r="O64" s="17"/>
      <c r="P64" s="21"/>
      <c r="Q64" s="19"/>
    </row>
    <row r="65" spans="2:17" ht="15.6" x14ac:dyDescent="0.3">
      <c r="B65" s="4">
        <v>1</v>
      </c>
      <c r="C65" s="283">
        <v>2</v>
      </c>
      <c r="D65" s="283"/>
      <c r="E65" s="283"/>
      <c r="F65" s="283">
        <v>3</v>
      </c>
      <c r="G65" s="283"/>
      <c r="H65" s="283"/>
      <c r="I65" s="283"/>
      <c r="J65" s="283">
        <v>4</v>
      </c>
      <c r="K65" s="283"/>
      <c r="L65" s="283"/>
      <c r="M65" s="283"/>
      <c r="N65" s="19"/>
      <c r="O65" s="20"/>
      <c r="P65" s="21"/>
      <c r="Q65" s="19"/>
    </row>
    <row r="66" spans="2:17" ht="15.6" x14ac:dyDescent="0.3">
      <c r="B66" s="8" t="s">
        <v>20</v>
      </c>
      <c r="C66" s="320" t="s">
        <v>20</v>
      </c>
      <c r="D66" s="320"/>
      <c r="E66" s="320"/>
      <c r="F66" s="320" t="s">
        <v>20</v>
      </c>
      <c r="G66" s="320"/>
      <c r="H66" s="320"/>
      <c r="I66" s="320"/>
      <c r="J66" s="320" t="s">
        <v>20</v>
      </c>
      <c r="K66" s="320"/>
      <c r="L66" s="320"/>
      <c r="M66" s="320"/>
      <c r="N66" s="19"/>
      <c r="O66" s="17"/>
      <c r="P66" s="21"/>
      <c r="Q66" s="19"/>
    </row>
    <row r="67" spans="2:17" ht="15.6" x14ac:dyDescent="0.3">
      <c r="N67" s="19"/>
      <c r="O67" s="20"/>
      <c r="P67" s="21"/>
      <c r="Q67" s="19"/>
    </row>
    <row r="68" spans="2:17" ht="15.6" x14ac:dyDescent="0.3">
      <c r="B68" s="307" t="s">
        <v>580</v>
      </c>
      <c r="C68" s="307"/>
      <c r="D68" s="307"/>
      <c r="E68" s="307"/>
      <c r="F68" s="307"/>
      <c r="N68" s="19"/>
      <c r="O68" s="17"/>
      <c r="P68" s="21"/>
      <c r="Q68" s="19"/>
    </row>
    <row r="69" spans="2:17" ht="15.6" x14ac:dyDescent="0.3">
      <c r="B69" s="11" t="s">
        <v>3</v>
      </c>
      <c r="C69" s="250" t="s">
        <v>321</v>
      </c>
      <c r="D69" s="250"/>
      <c r="E69" s="250"/>
      <c r="F69" s="250" t="s">
        <v>318</v>
      </c>
      <c r="G69" s="250"/>
      <c r="H69" s="250"/>
      <c r="I69" s="250"/>
      <c r="J69" s="249" t="s">
        <v>322</v>
      </c>
      <c r="K69" s="250"/>
      <c r="L69" s="250"/>
      <c r="M69" s="250"/>
      <c r="N69" s="19"/>
      <c r="O69" s="20"/>
      <c r="P69" s="21"/>
      <c r="Q69" s="19"/>
    </row>
    <row r="70" spans="2:17" ht="15.6" x14ac:dyDescent="0.3">
      <c r="B70" s="4">
        <v>1</v>
      </c>
      <c r="C70" s="283">
        <v>2</v>
      </c>
      <c r="D70" s="283"/>
      <c r="E70" s="283"/>
      <c r="F70" s="283">
        <v>3</v>
      </c>
      <c r="G70" s="283"/>
      <c r="H70" s="283"/>
      <c r="I70" s="283"/>
      <c r="J70" s="283">
        <v>4</v>
      </c>
      <c r="K70" s="283"/>
      <c r="L70" s="283"/>
      <c r="M70" s="283"/>
      <c r="N70" s="19"/>
      <c r="O70" s="17"/>
      <c r="P70" s="21"/>
      <c r="Q70" s="19"/>
    </row>
    <row r="71" spans="2:17" ht="15.6" x14ac:dyDescent="0.3">
      <c r="B71" s="8" t="s">
        <v>20</v>
      </c>
      <c r="C71" s="320" t="s">
        <v>20</v>
      </c>
      <c r="D71" s="320"/>
      <c r="E71" s="320"/>
      <c r="F71" s="320" t="s">
        <v>20</v>
      </c>
      <c r="G71" s="320"/>
      <c r="H71" s="320"/>
      <c r="I71" s="320"/>
      <c r="J71" s="320" t="s">
        <v>20</v>
      </c>
      <c r="K71" s="320"/>
      <c r="L71" s="320"/>
      <c r="M71" s="320"/>
      <c r="N71" s="19"/>
      <c r="O71" s="16"/>
      <c r="P71" s="21"/>
      <c r="Q71" s="19"/>
    </row>
    <row r="72" spans="2:17" ht="15.6" x14ac:dyDescent="0.3">
      <c r="N72" s="19"/>
      <c r="O72" s="17"/>
      <c r="P72" s="21"/>
      <c r="Q72" s="19"/>
    </row>
    <row r="73" spans="2:17" ht="15.6" x14ac:dyDescent="0.3">
      <c r="B73" s="307" t="s">
        <v>581</v>
      </c>
      <c r="C73" s="307"/>
      <c r="D73" s="307"/>
    </row>
    <row r="74" spans="2:17" ht="15.6" x14ac:dyDescent="0.3">
      <c r="B74" s="11" t="s">
        <v>3</v>
      </c>
      <c r="C74" s="249" t="s">
        <v>324</v>
      </c>
      <c r="D74" s="249"/>
      <c r="E74" s="249"/>
      <c r="F74" s="309" t="s">
        <v>325</v>
      </c>
      <c r="G74" s="310"/>
      <c r="H74" s="310"/>
      <c r="I74" s="310"/>
      <c r="J74" s="310"/>
      <c r="K74" s="310"/>
      <c r="L74" s="310"/>
      <c r="M74" s="311"/>
    </row>
    <row r="75" spans="2:17" ht="15.6" x14ac:dyDescent="0.3">
      <c r="B75" s="4">
        <v>1</v>
      </c>
      <c r="C75" s="283">
        <v>2</v>
      </c>
      <c r="D75" s="283"/>
      <c r="E75" s="283"/>
      <c r="F75" s="312">
        <v>3</v>
      </c>
      <c r="G75" s="313"/>
      <c r="H75" s="313"/>
      <c r="I75" s="313"/>
      <c r="J75" s="313"/>
      <c r="K75" s="313"/>
      <c r="L75" s="313"/>
      <c r="M75" s="314"/>
    </row>
    <row r="76" spans="2:17" ht="19.350000000000001" customHeight="1" x14ac:dyDescent="0.3">
      <c r="B76" s="8" t="s">
        <v>20</v>
      </c>
      <c r="C76" s="318" t="s">
        <v>20</v>
      </c>
      <c r="D76" s="318"/>
      <c r="E76" s="318"/>
      <c r="F76" s="319" t="s">
        <v>20</v>
      </c>
      <c r="G76" s="316"/>
      <c r="H76" s="316"/>
      <c r="I76" s="316"/>
      <c r="J76" s="316"/>
      <c r="K76" s="316"/>
      <c r="L76" s="316"/>
      <c r="M76" s="317"/>
    </row>
    <row r="78" spans="2:17" ht="15.6" x14ac:dyDescent="0.3">
      <c r="B78" s="307" t="s">
        <v>582</v>
      </c>
      <c r="C78" s="307"/>
      <c r="D78" s="307"/>
      <c r="E78" s="307"/>
      <c r="F78" s="307"/>
      <c r="G78" s="307"/>
    </row>
    <row r="79" spans="2:17" ht="15.6" x14ac:dyDescent="0.3">
      <c r="B79" s="11" t="s">
        <v>3</v>
      </c>
      <c r="C79" s="309" t="s">
        <v>327</v>
      </c>
      <c r="D79" s="310"/>
      <c r="E79" s="310"/>
      <c r="F79" s="310"/>
      <c r="G79" s="310"/>
      <c r="H79" s="310"/>
      <c r="I79" s="310"/>
      <c r="J79" s="310"/>
      <c r="K79" s="310"/>
      <c r="L79" s="310"/>
      <c r="M79" s="311"/>
    </row>
    <row r="80" spans="2:17" ht="15.6" x14ac:dyDescent="0.3">
      <c r="B80" s="4">
        <v>1</v>
      </c>
      <c r="C80" s="312">
        <v>2</v>
      </c>
      <c r="D80" s="313"/>
      <c r="E80" s="313"/>
      <c r="F80" s="313"/>
      <c r="G80" s="313"/>
      <c r="H80" s="313"/>
      <c r="I80" s="313"/>
      <c r="J80" s="313"/>
      <c r="K80" s="313"/>
      <c r="L80" s="313"/>
      <c r="M80" s="314"/>
    </row>
    <row r="81" spans="2:13" ht="15.6" x14ac:dyDescent="0.3">
      <c r="B81" s="8" t="s">
        <v>20</v>
      </c>
      <c r="C81" s="315" t="s">
        <v>20</v>
      </c>
      <c r="D81" s="316"/>
      <c r="E81" s="316"/>
      <c r="F81" s="316"/>
      <c r="G81" s="316"/>
      <c r="H81" s="316"/>
      <c r="I81" s="316"/>
      <c r="J81" s="316"/>
      <c r="K81" s="316"/>
      <c r="L81" s="316"/>
      <c r="M81" s="317"/>
    </row>
  </sheetData>
  <mergeCells count="202">
    <mergeCell ref="B2:Q2"/>
    <mergeCell ref="F4:H4"/>
    <mergeCell ref="I4:N4"/>
    <mergeCell ref="B6:H6"/>
    <mergeCell ref="B7:B8"/>
    <mergeCell ref="C7:D8"/>
    <mergeCell ref="E7:G8"/>
    <mergeCell ref="H7:J8"/>
    <mergeCell ref="K7:N7"/>
    <mergeCell ref="K8:M8"/>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0:E20"/>
    <mergeCell ref="F20:H20"/>
    <mergeCell ref="B21:E21"/>
    <mergeCell ref="F21:H21"/>
    <mergeCell ref="B22:E22"/>
    <mergeCell ref="F22:H22"/>
    <mergeCell ref="B17:E17"/>
    <mergeCell ref="F17:H17"/>
    <mergeCell ref="B18:E18"/>
    <mergeCell ref="F18:H18"/>
    <mergeCell ref="B19:E19"/>
    <mergeCell ref="F19:H19"/>
    <mergeCell ref="B26:E26"/>
    <mergeCell ref="F26:H26"/>
    <mergeCell ref="B27:E27"/>
    <mergeCell ref="F27:H27"/>
    <mergeCell ref="B28:E28"/>
    <mergeCell ref="F28:H28"/>
    <mergeCell ref="B23:E23"/>
    <mergeCell ref="F23:H23"/>
    <mergeCell ref="B24:E24"/>
    <mergeCell ref="F24:H24"/>
    <mergeCell ref="B25:E25"/>
    <mergeCell ref="F25:H25"/>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37:B40"/>
    <mergeCell ref="C37:C40"/>
    <mergeCell ref="D37:D40"/>
    <mergeCell ref="E37:E40"/>
    <mergeCell ref="F37:F40"/>
    <mergeCell ref="G37:G40"/>
    <mergeCell ref="H37:H40"/>
    <mergeCell ref="I37:I40"/>
    <mergeCell ref="J37:J40"/>
    <mergeCell ref="K37:K40"/>
    <mergeCell ref="L37:L40"/>
    <mergeCell ref="M37:M40"/>
    <mergeCell ref="N37:N38"/>
    <mergeCell ref="P37:P38"/>
    <mergeCell ref="Q37:Q38"/>
    <mergeCell ref="N39:N40"/>
    <mergeCell ref="P39:P40"/>
    <mergeCell ref="Q39:Q40"/>
    <mergeCell ref="N41:N42"/>
    <mergeCell ref="P41:P44"/>
    <mergeCell ref="Q41:Q44"/>
    <mergeCell ref="N43:N44"/>
    <mergeCell ref="B45:B48"/>
    <mergeCell ref="C45:C48"/>
    <mergeCell ref="D45:D48"/>
    <mergeCell ref="E45:E48"/>
    <mergeCell ref="F45:F48"/>
    <mergeCell ref="G45:G48"/>
    <mergeCell ref="H41:H44"/>
    <mergeCell ref="I41:I44"/>
    <mergeCell ref="J41:J44"/>
    <mergeCell ref="K41:K44"/>
    <mergeCell ref="L41:L44"/>
    <mergeCell ref="M41:M44"/>
    <mergeCell ref="B41:B44"/>
    <mergeCell ref="C41:C44"/>
    <mergeCell ref="D41:D44"/>
    <mergeCell ref="E41:E44"/>
    <mergeCell ref="F41:F44"/>
    <mergeCell ref="G41:G44"/>
    <mergeCell ref="N45:N46"/>
    <mergeCell ref="P45:P48"/>
    <mergeCell ref="H49:H52"/>
    <mergeCell ref="I49:I52"/>
    <mergeCell ref="J49:J52"/>
    <mergeCell ref="Q45:Q48"/>
    <mergeCell ref="N47:N48"/>
    <mergeCell ref="B49:B52"/>
    <mergeCell ref="C49:C52"/>
    <mergeCell ref="D49:D52"/>
    <mergeCell ref="E49:E52"/>
    <mergeCell ref="F49:F52"/>
    <mergeCell ref="G49:G52"/>
    <mergeCell ref="H45:H48"/>
    <mergeCell ref="I45:I48"/>
    <mergeCell ref="J45:J48"/>
    <mergeCell ref="K45:K48"/>
    <mergeCell ref="L45:L48"/>
    <mergeCell ref="M45:M48"/>
    <mergeCell ref="N49:N50"/>
    <mergeCell ref="P49:P52"/>
    <mergeCell ref="Q49:Q52"/>
    <mergeCell ref="N51:N52"/>
    <mergeCell ref="K49:K52"/>
    <mergeCell ref="L49:L52"/>
    <mergeCell ref="M49:M52"/>
    <mergeCell ref="N53:N54"/>
    <mergeCell ref="P53:P56"/>
    <mergeCell ref="Q53:Q56"/>
    <mergeCell ref="N55:N56"/>
    <mergeCell ref="B57:B60"/>
    <mergeCell ref="C57:C60"/>
    <mergeCell ref="D57:D60"/>
    <mergeCell ref="E57:E60"/>
    <mergeCell ref="F57:F60"/>
    <mergeCell ref="G57:G60"/>
    <mergeCell ref="H53:H56"/>
    <mergeCell ref="I53:I56"/>
    <mergeCell ref="J53:J56"/>
    <mergeCell ref="K53:K56"/>
    <mergeCell ref="L53:L56"/>
    <mergeCell ref="M53:M56"/>
    <mergeCell ref="Q57:Q60"/>
    <mergeCell ref="N59:N60"/>
    <mergeCell ref="B53:B56"/>
    <mergeCell ref="C53:C56"/>
    <mergeCell ref="D53:D56"/>
    <mergeCell ref="E53:E56"/>
    <mergeCell ref="F53:F56"/>
    <mergeCell ref="G53:G56"/>
    <mergeCell ref="C64:E64"/>
    <mergeCell ref="F64:I64"/>
    <mergeCell ref="J64:M64"/>
    <mergeCell ref="C65:E65"/>
    <mergeCell ref="F65:I65"/>
    <mergeCell ref="J65:M65"/>
    <mergeCell ref="N57:N58"/>
    <mergeCell ref="P57:P60"/>
    <mergeCell ref="C70:E70"/>
    <mergeCell ref="F70:I70"/>
    <mergeCell ref="J70:M70"/>
    <mergeCell ref="B61:H61"/>
    <mergeCell ref="N61:Q61"/>
    <mergeCell ref="H57:H60"/>
    <mergeCell ref="I57:I60"/>
    <mergeCell ref="J57:J60"/>
    <mergeCell ref="K57:K60"/>
    <mergeCell ref="L57:L60"/>
    <mergeCell ref="M57:M60"/>
    <mergeCell ref="B63:E63"/>
    <mergeCell ref="C71:E71"/>
    <mergeCell ref="F71:I71"/>
    <mergeCell ref="J71:M71"/>
    <mergeCell ref="C66:E66"/>
    <mergeCell ref="F66:I66"/>
    <mergeCell ref="J66:M66"/>
    <mergeCell ref="B68:F68"/>
    <mergeCell ref="C69:E69"/>
    <mergeCell ref="F69:I69"/>
    <mergeCell ref="J69:M69"/>
    <mergeCell ref="B78:G78"/>
    <mergeCell ref="C79:M79"/>
    <mergeCell ref="C80:M80"/>
    <mergeCell ref="C81:M81"/>
    <mergeCell ref="B73:D73"/>
    <mergeCell ref="C74:E74"/>
    <mergeCell ref="F74:M74"/>
    <mergeCell ref="C75:E75"/>
    <mergeCell ref="F75:M75"/>
    <mergeCell ref="C76:E76"/>
    <mergeCell ref="F76:M76"/>
  </mergeCells>
  <pageMargins left="0.70866141732283472" right="0.70866141732283472" top="0.74803149606299213" bottom="0.74803149606299213" header="0.31496062992125984" footer="0.31496062992125984"/>
  <pageSetup paperSize="9" scale="49" fitToHeight="0" orientation="landscape" r:id="rId1"/>
  <headerFooter scaleWithDoc="0">
    <oddHeader>&amp;C&amp;"Times New Roman,Regular"&amp;P</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BBB6A9-3FAF-4EBC-8323-2380B071323D}">
  <sheetPr>
    <pageSetUpPr fitToPage="1"/>
  </sheetPr>
  <dimension ref="A2:Q77"/>
  <sheetViews>
    <sheetView topLeftCell="A52" zoomScale="60" zoomScaleNormal="60" workbookViewId="0">
      <selection activeCell="K17" sqref="K17"/>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1" width="14.5546875" customWidth="1"/>
    <col min="12" max="12" width="17.44140625" customWidth="1"/>
    <col min="13" max="13" width="14.5546875" customWidth="1"/>
    <col min="14" max="14" width="44.5546875" customWidth="1"/>
    <col min="15" max="15" width="12.44140625" customWidth="1"/>
    <col min="16" max="17" width="14.44140625" customWidth="1"/>
  </cols>
  <sheetData>
    <row r="2" spans="2:17" ht="15.6" x14ac:dyDescent="0.3">
      <c r="B2" s="270" t="s">
        <v>583</v>
      </c>
      <c r="C2" s="270"/>
      <c r="D2" s="270"/>
      <c r="E2" s="270"/>
      <c r="F2" s="270"/>
      <c r="G2" s="270"/>
      <c r="H2" s="270"/>
      <c r="I2" s="270"/>
      <c r="J2" s="270"/>
      <c r="K2" s="270"/>
      <c r="L2" s="270"/>
      <c r="M2" s="270"/>
      <c r="N2" s="270"/>
      <c r="O2" s="270"/>
      <c r="P2" s="270"/>
      <c r="Q2" s="270"/>
    </row>
    <row r="3" spans="2:17" ht="15.6" x14ac:dyDescent="0.3">
      <c r="B3" s="6"/>
      <c r="C3" s="6"/>
      <c r="D3" s="6"/>
      <c r="E3" s="6"/>
      <c r="F3" s="6"/>
      <c r="G3" s="6"/>
      <c r="H3" s="6"/>
      <c r="I3" s="6"/>
      <c r="J3" s="6"/>
      <c r="K3" s="6"/>
      <c r="L3" s="6"/>
      <c r="M3" s="6"/>
      <c r="N3" s="6"/>
      <c r="O3" s="6"/>
      <c r="P3" s="6"/>
      <c r="Q3" s="6"/>
    </row>
    <row r="4" spans="2:17" ht="15.6" x14ac:dyDescent="0.3">
      <c r="B4" s="7"/>
      <c r="C4" s="7"/>
      <c r="D4" s="7"/>
      <c r="E4" s="7"/>
      <c r="F4" s="332" t="str">
        <f>'III skyrius'!D11</f>
        <v>Nr. LT022-01-03-01</v>
      </c>
      <c r="G4" s="332"/>
      <c r="H4" s="332"/>
      <c r="I4" s="333" t="str">
        <f>'III skyrius'!C11</f>
        <v>Žaliosios infrastruktūros urbanizuotoje aplinkoje plėtojimas</v>
      </c>
      <c r="J4" s="333"/>
      <c r="K4" s="333"/>
      <c r="L4" s="333"/>
      <c r="M4" s="333"/>
      <c r="N4" s="333"/>
      <c r="O4" s="7"/>
      <c r="P4" s="7"/>
      <c r="Q4" s="7"/>
    </row>
    <row r="5" spans="2:17" ht="15.6" x14ac:dyDescent="0.3">
      <c r="B5" s="6"/>
      <c r="C5" s="6"/>
      <c r="D5" s="6"/>
      <c r="E5" s="6"/>
      <c r="F5" s="6"/>
      <c r="G5" s="6"/>
      <c r="H5" s="6"/>
      <c r="I5" s="6"/>
      <c r="J5" s="6"/>
      <c r="K5" s="6"/>
      <c r="L5" s="6"/>
      <c r="M5" s="6"/>
      <c r="N5" s="6"/>
      <c r="O5" s="6"/>
      <c r="P5" s="6"/>
      <c r="Q5" s="6"/>
    </row>
    <row r="6" spans="2:17" ht="15.6" x14ac:dyDescent="0.3">
      <c r="B6" s="248" t="s">
        <v>584</v>
      </c>
      <c r="C6" s="248"/>
      <c r="D6" s="248"/>
      <c r="E6" s="248"/>
      <c r="F6" s="248"/>
      <c r="G6" s="248"/>
      <c r="H6" s="248"/>
      <c r="I6" s="7"/>
      <c r="J6" s="7"/>
      <c r="K6" s="7"/>
      <c r="L6" s="7"/>
      <c r="M6" s="7"/>
      <c r="N6" s="7"/>
      <c r="O6" s="7"/>
      <c r="P6" s="7"/>
      <c r="Q6" s="7"/>
    </row>
    <row r="7" spans="2:17" ht="15.6" x14ac:dyDescent="0.3">
      <c r="B7" s="250" t="s">
        <v>3</v>
      </c>
      <c r="C7" s="250" t="s">
        <v>202</v>
      </c>
      <c r="D7" s="250"/>
      <c r="E7" s="249" t="s">
        <v>203</v>
      </c>
      <c r="F7" s="249"/>
      <c r="G7" s="249"/>
      <c r="H7" s="249" t="s">
        <v>204</v>
      </c>
      <c r="I7" s="249"/>
      <c r="J7" s="249"/>
      <c r="K7" s="250" t="s">
        <v>205</v>
      </c>
      <c r="L7" s="250"/>
      <c r="M7" s="250"/>
      <c r="N7" s="250"/>
    </row>
    <row r="8" spans="2:17" ht="31.2" x14ac:dyDescent="0.3">
      <c r="B8" s="250"/>
      <c r="C8" s="250"/>
      <c r="D8" s="250"/>
      <c r="E8" s="249"/>
      <c r="F8" s="249"/>
      <c r="G8" s="249"/>
      <c r="H8" s="249"/>
      <c r="I8" s="249"/>
      <c r="J8" s="249"/>
      <c r="K8" s="249" t="s">
        <v>206</v>
      </c>
      <c r="L8" s="249"/>
      <c r="M8" s="249"/>
      <c r="N8" s="3" t="s">
        <v>207</v>
      </c>
      <c r="O8" s="1"/>
      <c r="P8" s="1"/>
      <c r="Q8" s="1"/>
    </row>
    <row r="9" spans="2:17" ht="15.6" x14ac:dyDescent="0.3">
      <c r="B9" s="4">
        <v>1</v>
      </c>
      <c r="C9" s="283">
        <v>2</v>
      </c>
      <c r="D9" s="283"/>
      <c r="E9" s="283">
        <v>3</v>
      </c>
      <c r="F9" s="283"/>
      <c r="G9" s="283"/>
      <c r="H9" s="283">
        <v>4</v>
      </c>
      <c r="I9" s="283"/>
      <c r="J9" s="283"/>
      <c r="K9" s="283">
        <v>5</v>
      </c>
      <c r="L9" s="283"/>
      <c r="M9" s="283"/>
      <c r="N9" s="4">
        <v>6</v>
      </c>
    </row>
    <row r="10" spans="2:17" ht="15.6" customHeight="1" x14ac:dyDescent="0.3">
      <c r="B10" s="259" t="s">
        <v>15</v>
      </c>
      <c r="C10" s="414" t="s">
        <v>585</v>
      </c>
      <c r="D10" s="415"/>
      <c r="E10" s="266" t="s">
        <v>50</v>
      </c>
      <c r="F10" s="418"/>
      <c r="G10" s="419"/>
      <c r="H10" s="340">
        <v>0</v>
      </c>
      <c r="I10" s="296"/>
      <c r="J10" s="296"/>
      <c r="K10" s="340">
        <v>0</v>
      </c>
      <c r="L10" s="296"/>
      <c r="M10" s="296"/>
      <c r="N10" s="144">
        <f>O39</f>
        <v>60720</v>
      </c>
    </row>
    <row r="11" spans="2:17" ht="51" customHeight="1" x14ac:dyDescent="0.3">
      <c r="B11" s="260"/>
      <c r="C11" s="416"/>
      <c r="D11" s="417"/>
      <c r="E11" s="267"/>
      <c r="F11" s="420"/>
      <c r="G11" s="421"/>
      <c r="H11" s="337" t="s">
        <v>29</v>
      </c>
      <c r="I11" s="338"/>
      <c r="J11" s="339"/>
      <c r="K11" s="337" t="s">
        <v>41</v>
      </c>
      <c r="L11" s="338"/>
      <c r="M11" s="339"/>
      <c r="N11" s="12" t="str">
        <f>O40</f>
        <v>(2029)</v>
      </c>
    </row>
    <row r="14" spans="2:17" ht="15.6" x14ac:dyDescent="0.3">
      <c r="B14" s="248" t="s">
        <v>586</v>
      </c>
      <c r="C14" s="248"/>
      <c r="D14" s="248"/>
      <c r="E14" s="248"/>
      <c r="F14" s="248"/>
      <c r="G14" s="248"/>
    </row>
    <row r="15" spans="2:17" ht="15.6" x14ac:dyDescent="0.3">
      <c r="B15" s="274" t="s">
        <v>218</v>
      </c>
      <c r="C15" s="274"/>
      <c r="D15" s="274"/>
      <c r="E15" s="274"/>
      <c r="F15" s="274" t="s">
        <v>219</v>
      </c>
      <c r="G15" s="274"/>
      <c r="H15" s="274"/>
    </row>
    <row r="16" spans="2:17" ht="15.6" x14ac:dyDescent="0.3">
      <c r="B16" s="275">
        <v>1</v>
      </c>
      <c r="C16" s="275"/>
      <c r="D16" s="275"/>
      <c r="E16" s="275"/>
      <c r="F16" s="275">
        <v>2</v>
      </c>
      <c r="G16" s="275"/>
      <c r="H16" s="275"/>
    </row>
    <row r="17" spans="2:8" ht="15.6" x14ac:dyDescent="0.3">
      <c r="B17" s="272" t="s">
        <v>220</v>
      </c>
      <c r="C17" s="272"/>
      <c r="D17" s="272"/>
      <c r="E17" s="272"/>
      <c r="F17" s="273">
        <f>SUM(F18,F20,F22,F24)</f>
        <v>2799258.13</v>
      </c>
      <c r="G17" s="336"/>
      <c r="H17" s="336"/>
    </row>
    <row r="18" spans="2:8" ht="15.6" x14ac:dyDescent="0.3">
      <c r="B18" s="272" t="s">
        <v>221</v>
      </c>
      <c r="C18" s="272"/>
      <c r="D18" s="272"/>
      <c r="E18" s="272"/>
      <c r="F18" s="341">
        <f>F19</f>
        <v>0</v>
      </c>
      <c r="G18" s="341"/>
      <c r="H18" s="341"/>
    </row>
    <row r="19" spans="2:8" ht="15.6" x14ac:dyDescent="0.3">
      <c r="B19" s="271" t="s">
        <v>222</v>
      </c>
      <c r="C19" s="271"/>
      <c r="D19" s="271"/>
      <c r="E19" s="271"/>
      <c r="F19" s="341">
        <f>J57</f>
        <v>0</v>
      </c>
      <c r="G19" s="336"/>
      <c r="H19" s="336"/>
    </row>
    <row r="20" spans="2:8" ht="15.6" x14ac:dyDescent="0.3">
      <c r="B20" s="272" t="s">
        <v>223</v>
      </c>
      <c r="C20" s="272"/>
      <c r="D20" s="272"/>
      <c r="E20" s="272"/>
      <c r="F20" s="273">
        <f>F21</f>
        <v>0</v>
      </c>
      <c r="G20" s="336"/>
      <c r="H20" s="336"/>
    </row>
    <row r="21" spans="2:8" ht="15.6" x14ac:dyDescent="0.3">
      <c r="B21" s="271" t="s">
        <v>224</v>
      </c>
      <c r="C21" s="271"/>
      <c r="D21" s="271"/>
      <c r="E21" s="271"/>
      <c r="F21" s="273">
        <f>K57</f>
        <v>0</v>
      </c>
      <c r="G21" s="336"/>
      <c r="H21" s="336"/>
    </row>
    <row r="22" spans="2:8" ht="15.6" x14ac:dyDescent="0.3">
      <c r="B22" s="272" t="s">
        <v>225</v>
      </c>
      <c r="C22" s="272"/>
      <c r="D22" s="272"/>
      <c r="E22" s="272"/>
      <c r="F22" s="273">
        <f>F23</f>
        <v>2799258.13</v>
      </c>
      <c r="G22" s="336"/>
      <c r="H22" s="336"/>
    </row>
    <row r="23" spans="2:8" ht="15.6" x14ac:dyDescent="0.3">
      <c r="B23" s="271" t="s">
        <v>226</v>
      </c>
      <c r="C23" s="271"/>
      <c r="D23" s="271"/>
      <c r="E23" s="271"/>
      <c r="F23" s="273">
        <f>L57</f>
        <v>2799258.13</v>
      </c>
      <c r="G23" s="336"/>
      <c r="H23" s="336"/>
    </row>
    <row r="24" spans="2:8" ht="15.6" x14ac:dyDescent="0.3">
      <c r="B24" s="272" t="s">
        <v>227</v>
      </c>
      <c r="C24" s="272"/>
      <c r="D24" s="272"/>
      <c r="E24" s="272"/>
      <c r="F24" s="341">
        <f>F25</f>
        <v>0</v>
      </c>
      <c r="G24" s="341"/>
      <c r="H24" s="341"/>
    </row>
    <row r="25" spans="2:8" ht="15.6" x14ac:dyDescent="0.3">
      <c r="B25" s="271" t="s">
        <v>228</v>
      </c>
      <c r="C25" s="271"/>
      <c r="D25" s="271"/>
      <c r="E25" s="271"/>
      <c r="F25" s="341">
        <v>0</v>
      </c>
      <c r="G25" s="341"/>
      <c r="H25" s="341"/>
    </row>
    <row r="26" spans="2:8" ht="15.6" x14ac:dyDescent="0.3">
      <c r="B26" s="272" t="s">
        <v>229</v>
      </c>
      <c r="C26" s="272"/>
      <c r="D26" s="272"/>
      <c r="E26" s="272"/>
      <c r="F26" s="273">
        <f>SUM(F27:H29)</f>
        <v>493996.04000000004</v>
      </c>
      <c r="G26" s="336"/>
      <c r="H26" s="336"/>
    </row>
    <row r="27" spans="2:8" ht="15.6" x14ac:dyDescent="0.3">
      <c r="B27" s="271" t="s">
        <v>230</v>
      </c>
      <c r="C27" s="271"/>
      <c r="D27" s="271"/>
      <c r="E27" s="271"/>
      <c r="F27" s="273">
        <f>M57</f>
        <v>493996.04000000004</v>
      </c>
      <c r="G27" s="336"/>
      <c r="H27" s="336"/>
    </row>
    <row r="28" spans="2:8" ht="15.6" x14ac:dyDescent="0.3">
      <c r="B28" s="271" t="s">
        <v>231</v>
      </c>
      <c r="C28" s="271"/>
      <c r="D28" s="271"/>
      <c r="E28" s="271"/>
      <c r="F28" s="341">
        <v>0</v>
      </c>
      <c r="G28" s="341"/>
      <c r="H28" s="341"/>
    </row>
    <row r="29" spans="2:8" ht="15.6" x14ac:dyDescent="0.3">
      <c r="B29" s="271" t="s">
        <v>232</v>
      </c>
      <c r="C29" s="271"/>
      <c r="D29" s="271"/>
      <c r="E29" s="271"/>
      <c r="F29" s="341">
        <v>0</v>
      </c>
      <c r="G29" s="341"/>
      <c r="H29" s="341"/>
    </row>
    <row r="30" spans="2:8" ht="15.6" x14ac:dyDescent="0.3">
      <c r="B30" s="272" t="s">
        <v>233</v>
      </c>
      <c r="C30" s="272"/>
      <c r="D30" s="272"/>
      <c r="E30" s="272"/>
      <c r="F30" s="273">
        <f>SUM(F17,F26)</f>
        <v>3293254.17</v>
      </c>
      <c r="G30" s="336"/>
      <c r="H30" s="336"/>
    </row>
    <row r="32" spans="2:8" ht="15.6" x14ac:dyDescent="0.3">
      <c r="B32" s="248" t="s">
        <v>587</v>
      </c>
      <c r="C32" s="248"/>
      <c r="D32" s="248"/>
      <c r="E32" s="248"/>
      <c r="F32" s="248"/>
      <c r="G32" s="248"/>
      <c r="H32" s="248"/>
    </row>
    <row r="33" spans="1:17" ht="15.6" x14ac:dyDescent="0.3">
      <c r="B33" s="249" t="s">
        <v>235</v>
      </c>
      <c r="C33" s="249" t="s">
        <v>236</v>
      </c>
      <c r="D33" s="249" t="s">
        <v>237</v>
      </c>
      <c r="E33" s="249" t="s">
        <v>238</v>
      </c>
      <c r="F33" s="249" t="s">
        <v>239</v>
      </c>
      <c r="G33" s="249" t="s">
        <v>240</v>
      </c>
      <c r="H33" s="249" t="s">
        <v>241</v>
      </c>
      <c r="I33" s="249" t="s">
        <v>242</v>
      </c>
      <c r="J33" s="249"/>
      <c r="K33" s="249"/>
      <c r="L33" s="249"/>
      <c r="M33" s="249"/>
      <c r="N33" s="249" t="s">
        <v>6</v>
      </c>
      <c r="O33" s="249"/>
      <c r="P33" s="249" t="s">
        <v>243</v>
      </c>
      <c r="Q33" s="249" t="s">
        <v>244</v>
      </c>
    </row>
    <row r="34" spans="1:17" ht="15.6" x14ac:dyDescent="0.3">
      <c r="B34" s="249"/>
      <c r="C34" s="249"/>
      <c r="D34" s="249"/>
      <c r="E34" s="249"/>
      <c r="F34" s="249"/>
      <c r="G34" s="249"/>
      <c r="H34" s="249"/>
      <c r="I34" s="249" t="s">
        <v>141</v>
      </c>
      <c r="J34" s="249" t="s">
        <v>245</v>
      </c>
      <c r="K34" s="249"/>
      <c r="L34" s="249"/>
      <c r="M34" s="249" t="s">
        <v>246</v>
      </c>
      <c r="N34" s="249" t="s">
        <v>247</v>
      </c>
      <c r="O34" s="249" t="s">
        <v>248</v>
      </c>
      <c r="P34" s="249"/>
      <c r="Q34" s="249"/>
    </row>
    <row r="35" spans="1:17" ht="93.6" x14ac:dyDescent="0.3">
      <c r="B35" s="249"/>
      <c r="C35" s="249"/>
      <c r="D35" s="249"/>
      <c r="E35" s="249"/>
      <c r="F35" s="249"/>
      <c r="G35" s="249"/>
      <c r="H35" s="249"/>
      <c r="I35" s="249"/>
      <c r="J35" s="3" t="s">
        <v>249</v>
      </c>
      <c r="K35" s="3" t="s">
        <v>250</v>
      </c>
      <c r="L35" s="3" t="s">
        <v>251</v>
      </c>
      <c r="M35" s="249"/>
      <c r="N35" s="249"/>
      <c r="O35" s="249"/>
      <c r="P35" s="249"/>
      <c r="Q35" s="249"/>
    </row>
    <row r="36" spans="1: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1:17" ht="15.6" customHeight="1" x14ac:dyDescent="0.3">
      <c r="A37" s="142"/>
      <c r="B37" s="352" t="s">
        <v>588</v>
      </c>
      <c r="C37" s="445" t="s">
        <v>253</v>
      </c>
      <c r="D37" s="427" t="s">
        <v>589</v>
      </c>
      <c r="E37" s="427" t="s">
        <v>373</v>
      </c>
      <c r="F37" s="445" t="s">
        <v>255</v>
      </c>
      <c r="G37" s="427" t="s">
        <v>470</v>
      </c>
      <c r="H37" s="445" t="s">
        <v>257</v>
      </c>
      <c r="I37" s="441">
        <f>I57</f>
        <v>3293254.17</v>
      </c>
      <c r="J37" s="441">
        <f t="shared" ref="J37:M37" si="0">J57</f>
        <v>0</v>
      </c>
      <c r="K37" s="441">
        <f t="shared" si="0"/>
        <v>0</v>
      </c>
      <c r="L37" s="441">
        <f t="shared" si="0"/>
        <v>2799258.13</v>
      </c>
      <c r="M37" s="441">
        <f t="shared" si="0"/>
        <v>493996.04000000004</v>
      </c>
      <c r="N37" s="352" t="s">
        <v>590</v>
      </c>
      <c r="O37" s="148">
        <f>O41+O45+O49+O53</f>
        <v>7.3</v>
      </c>
      <c r="P37" s="285" t="s">
        <v>20</v>
      </c>
      <c r="Q37" s="443" t="s">
        <v>375</v>
      </c>
    </row>
    <row r="38" spans="1:17" ht="50.4" customHeight="1" x14ac:dyDescent="0.3">
      <c r="A38" s="142"/>
      <c r="B38" s="353"/>
      <c r="C38" s="445"/>
      <c r="D38" s="427"/>
      <c r="E38" s="427"/>
      <c r="F38" s="445"/>
      <c r="G38" s="427"/>
      <c r="H38" s="445"/>
      <c r="I38" s="441"/>
      <c r="J38" s="441"/>
      <c r="K38" s="441"/>
      <c r="L38" s="441"/>
      <c r="M38" s="441"/>
      <c r="N38" s="354"/>
      <c r="O38" s="146" t="s">
        <v>42</v>
      </c>
      <c r="P38" s="442"/>
      <c r="Q38" s="444"/>
    </row>
    <row r="39" spans="1:17" ht="15.6" customHeight="1" x14ac:dyDescent="0.3">
      <c r="A39" s="142"/>
      <c r="B39" s="353"/>
      <c r="C39" s="445"/>
      <c r="D39" s="427"/>
      <c r="E39" s="427"/>
      <c r="F39" s="445"/>
      <c r="G39" s="427"/>
      <c r="H39" s="445"/>
      <c r="I39" s="441"/>
      <c r="J39" s="441"/>
      <c r="K39" s="441"/>
      <c r="L39" s="441"/>
      <c r="M39" s="441"/>
      <c r="N39" s="352" t="s">
        <v>591</v>
      </c>
      <c r="O39" s="149">
        <f>O43+O47+O51+O55</f>
        <v>60720</v>
      </c>
      <c r="P39" s="285" t="s">
        <v>20</v>
      </c>
      <c r="Q39" s="443" t="s">
        <v>375</v>
      </c>
    </row>
    <row r="40" spans="1:17" ht="46.35" customHeight="1" x14ac:dyDescent="0.3">
      <c r="A40" s="142"/>
      <c r="B40" s="353"/>
      <c r="C40" s="445"/>
      <c r="D40" s="427"/>
      <c r="E40" s="427"/>
      <c r="F40" s="445"/>
      <c r="G40" s="427"/>
      <c r="H40" s="445"/>
      <c r="I40" s="441"/>
      <c r="J40" s="441"/>
      <c r="K40" s="441"/>
      <c r="L40" s="441"/>
      <c r="M40" s="441"/>
      <c r="N40" s="354"/>
      <c r="O40" s="146" t="s">
        <v>42</v>
      </c>
      <c r="P40" s="442"/>
      <c r="Q40" s="444"/>
    </row>
    <row r="41" spans="1:17" ht="15.6" customHeight="1" x14ac:dyDescent="0.3">
      <c r="A41" s="142"/>
      <c r="B41" s="352" t="s">
        <v>592</v>
      </c>
      <c r="C41" s="355" t="s">
        <v>20</v>
      </c>
      <c r="D41" s="352" t="s">
        <v>272</v>
      </c>
      <c r="E41" s="365" t="s">
        <v>20</v>
      </c>
      <c r="F41" s="355" t="s">
        <v>20</v>
      </c>
      <c r="G41" s="427" t="s">
        <v>470</v>
      </c>
      <c r="H41" s="355" t="s">
        <v>20</v>
      </c>
      <c r="I41" s="428">
        <f>L41+M41</f>
        <v>334430.17</v>
      </c>
      <c r="J41" s="431">
        <v>0</v>
      </c>
      <c r="K41" s="434">
        <v>0</v>
      </c>
      <c r="L41" s="434">
        <v>284258.13</v>
      </c>
      <c r="M41" s="434">
        <v>50172.04</v>
      </c>
      <c r="N41" s="352" t="s">
        <v>590</v>
      </c>
      <c r="O41" s="144">
        <v>3</v>
      </c>
      <c r="P41" s="365" t="s">
        <v>299</v>
      </c>
      <c r="Q41" s="365" t="s">
        <v>537</v>
      </c>
    </row>
    <row r="42" spans="1:17" ht="49.35" customHeight="1" x14ac:dyDescent="0.3">
      <c r="A42" s="142"/>
      <c r="B42" s="353"/>
      <c r="C42" s="356"/>
      <c r="D42" s="353" t="s">
        <v>303</v>
      </c>
      <c r="E42" s="366"/>
      <c r="F42" s="356"/>
      <c r="G42" s="427"/>
      <c r="H42" s="356"/>
      <c r="I42" s="429"/>
      <c r="J42" s="432"/>
      <c r="K42" s="435"/>
      <c r="L42" s="435"/>
      <c r="M42" s="435"/>
      <c r="N42" s="354"/>
      <c r="O42" s="143" t="s">
        <v>126</v>
      </c>
      <c r="P42" s="366"/>
      <c r="Q42" s="366"/>
    </row>
    <row r="43" spans="1:17" ht="15.6" customHeight="1" x14ac:dyDescent="0.3">
      <c r="A43" s="142"/>
      <c r="B43" s="353"/>
      <c r="C43" s="356"/>
      <c r="D43" s="353" t="s">
        <v>303</v>
      </c>
      <c r="E43" s="366"/>
      <c r="F43" s="356"/>
      <c r="G43" s="427"/>
      <c r="H43" s="356"/>
      <c r="I43" s="429"/>
      <c r="J43" s="432"/>
      <c r="K43" s="435"/>
      <c r="L43" s="435"/>
      <c r="M43" s="435"/>
      <c r="N43" s="352" t="s">
        <v>591</v>
      </c>
      <c r="O43" s="151">
        <v>26000</v>
      </c>
      <c r="P43" s="366"/>
      <c r="Q43" s="366"/>
    </row>
    <row r="44" spans="1:17" ht="48" customHeight="1" x14ac:dyDescent="0.3">
      <c r="A44" s="142"/>
      <c r="B44" s="353"/>
      <c r="C44" s="357"/>
      <c r="D44" s="353" t="s">
        <v>303</v>
      </c>
      <c r="E44" s="426"/>
      <c r="F44" s="357"/>
      <c r="G44" s="427"/>
      <c r="H44" s="357"/>
      <c r="I44" s="430"/>
      <c r="J44" s="433"/>
      <c r="K44" s="436"/>
      <c r="L44" s="435"/>
      <c r="M44" s="435"/>
      <c r="N44" s="354"/>
      <c r="O44" s="143" t="s">
        <v>126</v>
      </c>
      <c r="P44" s="366"/>
      <c r="Q44" s="366"/>
    </row>
    <row r="45" spans="1:17" ht="15.6" customHeight="1" x14ac:dyDescent="0.3">
      <c r="A45" s="142"/>
      <c r="B45" s="352" t="s">
        <v>593</v>
      </c>
      <c r="C45" s="355" t="s">
        <v>20</v>
      </c>
      <c r="D45" s="352" t="s">
        <v>277</v>
      </c>
      <c r="E45" s="365" t="s">
        <v>20</v>
      </c>
      <c r="F45" s="355" t="s">
        <v>20</v>
      </c>
      <c r="G45" s="427" t="s">
        <v>470</v>
      </c>
      <c r="H45" s="355" t="s">
        <v>20</v>
      </c>
      <c r="I45" s="428">
        <f>L45+M45</f>
        <v>394118</v>
      </c>
      <c r="J45" s="431">
        <v>0</v>
      </c>
      <c r="K45" s="434">
        <v>0</v>
      </c>
      <c r="L45" s="434">
        <v>335000</v>
      </c>
      <c r="M45" s="437">
        <v>59118</v>
      </c>
      <c r="N45" s="352" t="s">
        <v>590</v>
      </c>
      <c r="O45" s="154">
        <v>0.6</v>
      </c>
      <c r="P45" s="365" t="s">
        <v>299</v>
      </c>
      <c r="Q45" s="365" t="s">
        <v>283</v>
      </c>
    </row>
    <row r="46" spans="1:17" ht="50.4" customHeight="1" x14ac:dyDescent="0.3">
      <c r="A46" s="142"/>
      <c r="B46" s="353"/>
      <c r="C46" s="356"/>
      <c r="D46" s="353" t="s">
        <v>272</v>
      </c>
      <c r="E46" s="366"/>
      <c r="F46" s="356"/>
      <c r="G46" s="427"/>
      <c r="H46" s="356"/>
      <c r="I46" s="429"/>
      <c r="J46" s="432"/>
      <c r="K46" s="435"/>
      <c r="L46" s="435"/>
      <c r="M46" s="437"/>
      <c r="N46" s="354"/>
      <c r="O46" s="143" t="s">
        <v>284</v>
      </c>
      <c r="P46" s="366"/>
      <c r="Q46" s="366"/>
    </row>
    <row r="47" spans="1:17" ht="15.6" customHeight="1" x14ac:dyDescent="0.3">
      <c r="A47" s="142"/>
      <c r="B47" s="353"/>
      <c r="C47" s="356"/>
      <c r="D47" s="353" t="s">
        <v>272</v>
      </c>
      <c r="E47" s="366"/>
      <c r="F47" s="356"/>
      <c r="G47" s="427"/>
      <c r="H47" s="356"/>
      <c r="I47" s="429"/>
      <c r="J47" s="432"/>
      <c r="K47" s="435"/>
      <c r="L47" s="435"/>
      <c r="M47" s="437"/>
      <c r="N47" s="352" t="s">
        <v>591</v>
      </c>
      <c r="O47" s="151">
        <v>6000</v>
      </c>
      <c r="P47" s="366"/>
      <c r="Q47" s="366"/>
    </row>
    <row r="48" spans="1:17" ht="51.6" customHeight="1" x14ac:dyDescent="0.3">
      <c r="A48" s="142"/>
      <c r="B48" s="353"/>
      <c r="C48" s="357"/>
      <c r="D48" s="353" t="s">
        <v>272</v>
      </c>
      <c r="E48" s="426"/>
      <c r="F48" s="357"/>
      <c r="G48" s="427"/>
      <c r="H48" s="357"/>
      <c r="I48" s="430"/>
      <c r="J48" s="433"/>
      <c r="K48" s="436"/>
      <c r="L48" s="435"/>
      <c r="M48" s="437"/>
      <c r="N48" s="354"/>
      <c r="O48" s="143" t="s">
        <v>284</v>
      </c>
      <c r="P48" s="366"/>
      <c r="Q48" s="366"/>
    </row>
    <row r="49" spans="1:17" ht="15.6" customHeight="1" x14ac:dyDescent="0.3">
      <c r="A49" s="142"/>
      <c r="B49" s="352" t="s">
        <v>594</v>
      </c>
      <c r="C49" s="355" t="s">
        <v>20</v>
      </c>
      <c r="D49" s="352" t="s">
        <v>286</v>
      </c>
      <c r="E49" s="365" t="s">
        <v>20</v>
      </c>
      <c r="F49" s="355" t="s">
        <v>20</v>
      </c>
      <c r="G49" s="427" t="s">
        <v>470</v>
      </c>
      <c r="H49" s="355" t="s">
        <v>20</v>
      </c>
      <c r="I49" s="428">
        <f t="shared" ref="I49" si="1">L49+M49</f>
        <v>1764706</v>
      </c>
      <c r="J49" s="431">
        <v>0</v>
      </c>
      <c r="K49" s="434">
        <v>0</v>
      </c>
      <c r="L49" s="434">
        <v>1500000</v>
      </c>
      <c r="M49" s="438">
        <v>264706</v>
      </c>
      <c r="N49" s="352" t="s">
        <v>590</v>
      </c>
      <c r="O49" s="184">
        <v>1.7</v>
      </c>
      <c r="P49" s="279" t="s">
        <v>279</v>
      </c>
      <c r="Q49" s="279" t="s">
        <v>375</v>
      </c>
    </row>
    <row r="50" spans="1:17" ht="49.35" customHeight="1" x14ac:dyDescent="0.3">
      <c r="A50" s="142"/>
      <c r="B50" s="353"/>
      <c r="C50" s="356"/>
      <c r="D50" s="353" t="s">
        <v>505</v>
      </c>
      <c r="E50" s="356"/>
      <c r="F50" s="356"/>
      <c r="G50" s="427"/>
      <c r="H50" s="356"/>
      <c r="I50" s="429"/>
      <c r="J50" s="432"/>
      <c r="K50" s="435"/>
      <c r="L50" s="435"/>
      <c r="M50" s="439"/>
      <c r="N50" s="354"/>
      <c r="O50" s="143" t="s">
        <v>42</v>
      </c>
      <c r="P50" s="280"/>
      <c r="Q50" s="280"/>
    </row>
    <row r="51" spans="1:17" ht="15.6" customHeight="1" x14ac:dyDescent="0.3">
      <c r="A51" s="142"/>
      <c r="B51" s="353"/>
      <c r="C51" s="356"/>
      <c r="D51" s="353" t="s">
        <v>505</v>
      </c>
      <c r="E51" s="356"/>
      <c r="F51" s="356"/>
      <c r="G51" s="427"/>
      <c r="H51" s="356"/>
      <c r="I51" s="429"/>
      <c r="J51" s="432"/>
      <c r="K51" s="435"/>
      <c r="L51" s="435"/>
      <c r="M51" s="439"/>
      <c r="N51" s="352" t="s">
        <v>591</v>
      </c>
      <c r="O51" s="144">
        <v>22800</v>
      </c>
      <c r="P51" s="280"/>
      <c r="Q51" s="280"/>
    </row>
    <row r="52" spans="1:17" ht="50.1" customHeight="1" x14ac:dyDescent="0.3">
      <c r="A52" s="142"/>
      <c r="B52" s="353"/>
      <c r="C52" s="357"/>
      <c r="D52" s="353" t="s">
        <v>505</v>
      </c>
      <c r="E52" s="357"/>
      <c r="F52" s="357"/>
      <c r="G52" s="427"/>
      <c r="H52" s="357"/>
      <c r="I52" s="430"/>
      <c r="J52" s="433"/>
      <c r="K52" s="436"/>
      <c r="L52" s="435"/>
      <c r="M52" s="440"/>
      <c r="N52" s="354"/>
      <c r="O52" s="143" t="s">
        <v>42</v>
      </c>
      <c r="P52" s="280"/>
      <c r="Q52" s="280"/>
    </row>
    <row r="53" spans="1:17" ht="15.6" customHeight="1" x14ac:dyDescent="0.3">
      <c r="A53" s="142"/>
      <c r="B53" s="352" t="s">
        <v>595</v>
      </c>
      <c r="C53" s="355" t="s">
        <v>20</v>
      </c>
      <c r="D53" s="352" t="s">
        <v>297</v>
      </c>
      <c r="E53" s="365" t="s">
        <v>20</v>
      </c>
      <c r="F53" s="355" t="s">
        <v>20</v>
      </c>
      <c r="G53" s="427" t="s">
        <v>470</v>
      </c>
      <c r="H53" s="355" t="s">
        <v>20</v>
      </c>
      <c r="I53" s="290">
        <f t="shared" ref="I53" si="2">L53+M53</f>
        <v>800000</v>
      </c>
      <c r="J53" s="287">
        <v>0</v>
      </c>
      <c r="K53" s="304">
        <v>0</v>
      </c>
      <c r="L53" s="304">
        <v>680000</v>
      </c>
      <c r="M53" s="404">
        <v>120000</v>
      </c>
      <c r="N53" s="352" t="s">
        <v>590</v>
      </c>
      <c r="O53" s="144">
        <v>2</v>
      </c>
      <c r="P53" s="365" t="s">
        <v>279</v>
      </c>
      <c r="Q53" s="365" t="s">
        <v>415</v>
      </c>
    </row>
    <row r="54" spans="1:17" ht="50.4" customHeight="1" x14ac:dyDescent="0.3">
      <c r="A54" s="142"/>
      <c r="B54" s="353"/>
      <c r="C54" s="356"/>
      <c r="D54" s="353" t="s">
        <v>507</v>
      </c>
      <c r="E54" s="366"/>
      <c r="F54" s="356"/>
      <c r="G54" s="427"/>
      <c r="H54" s="356"/>
      <c r="I54" s="291"/>
      <c r="J54" s="288"/>
      <c r="K54" s="305"/>
      <c r="L54" s="305"/>
      <c r="M54" s="404"/>
      <c r="N54" s="354"/>
      <c r="O54" s="143" t="s">
        <v>126</v>
      </c>
      <c r="P54" s="366"/>
      <c r="Q54" s="366"/>
    </row>
    <row r="55" spans="1:17" ht="15.6" customHeight="1" x14ac:dyDescent="0.3">
      <c r="A55" s="142"/>
      <c r="B55" s="353"/>
      <c r="C55" s="356"/>
      <c r="D55" s="353" t="s">
        <v>507</v>
      </c>
      <c r="E55" s="366"/>
      <c r="F55" s="356"/>
      <c r="G55" s="427"/>
      <c r="H55" s="356"/>
      <c r="I55" s="291"/>
      <c r="J55" s="288"/>
      <c r="K55" s="305"/>
      <c r="L55" s="305"/>
      <c r="M55" s="404"/>
      <c r="N55" s="352" t="s">
        <v>591</v>
      </c>
      <c r="O55" s="144">
        <v>5920</v>
      </c>
      <c r="P55" s="366"/>
      <c r="Q55" s="366"/>
    </row>
    <row r="56" spans="1:17" ht="49.35" customHeight="1" x14ac:dyDescent="0.3">
      <c r="A56" s="142"/>
      <c r="B56" s="353"/>
      <c r="C56" s="357"/>
      <c r="D56" s="353" t="s">
        <v>507</v>
      </c>
      <c r="E56" s="426"/>
      <c r="F56" s="357"/>
      <c r="G56" s="427"/>
      <c r="H56" s="357"/>
      <c r="I56" s="292"/>
      <c r="J56" s="289"/>
      <c r="K56" s="306"/>
      <c r="L56" s="305"/>
      <c r="M56" s="404"/>
      <c r="N56" s="354"/>
      <c r="O56" s="143" t="s">
        <v>126</v>
      </c>
      <c r="P56" s="366"/>
      <c r="Q56" s="366"/>
    </row>
    <row r="57" spans="1:17" ht="15.6" x14ac:dyDescent="0.3">
      <c r="A57" s="142"/>
      <c r="B57" s="350" t="s">
        <v>314</v>
      </c>
      <c r="C57" s="350"/>
      <c r="D57" s="350"/>
      <c r="E57" s="350"/>
      <c r="F57" s="350"/>
      <c r="G57" s="350"/>
      <c r="H57" s="350"/>
      <c r="I57" s="10">
        <f>SUM(I41:I56)</f>
        <v>3293254.17</v>
      </c>
      <c r="J57" s="29">
        <f>SUM(J41:J56)</f>
        <v>0</v>
      </c>
      <c r="K57" s="29">
        <f>SUM(K41:K56)</f>
        <v>0</v>
      </c>
      <c r="L57" s="177">
        <f>SUM(L41:L56)</f>
        <v>2799258.13</v>
      </c>
      <c r="M57" s="177">
        <f>SUM(M41:M56)</f>
        <v>493996.04000000004</v>
      </c>
      <c r="N57" s="425"/>
      <c r="O57" s="425"/>
      <c r="P57" s="425"/>
      <c r="Q57" s="425"/>
    </row>
    <row r="58" spans="1:17" ht="15.6" x14ac:dyDescent="0.3">
      <c r="B58" s="19"/>
      <c r="C58" s="18"/>
      <c r="D58" s="19"/>
      <c r="E58" s="18"/>
      <c r="F58" s="18"/>
      <c r="G58" s="19"/>
      <c r="H58" s="18"/>
      <c r="I58" s="22"/>
      <c r="J58" s="18"/>
      <c r="K58" s="23"/>
      <c r="L58" s="23"/>
      <c r="M58" s="23"/>
      <c r="N58" s="19"/>
      <c r="O58" s="17"/>
      <c r="P58" s="19"/>
      <c r="Q58" s="19"/>
    </row>
    <row r="59" spans="1:17" ht="15.6" x14ac:dyDescent="0.3">
      <c r="B59" s="307" t="s">
        <v>596</v>
      </c>
      <c r="C59" s="307"/>
      <c r="D59" s="307"/>
      <c r="E59" s="307"/>
      <c r="N59" s="19"/>
      <c r="O59" s="20"/>
      <c r="P59" s="21"/>
      <c r="Q59" s="19"/>
    </row>
    <row r="60" spans="1:17" ht="15.6" x14ac:dyDescent="0.3">
      <c r="B60" s="11" t="s">
        <v>3</v>
      </c>
      <c r="C60" s="249" t="s">
        <v>317</v>
      </c>
      <c r="D60" s="249"/>
      <c r="E60" s="249"/>
      <c r="F60" s="250" t="s">
        <v>318</v>
      </c>
      <c r="G60" s="250"/>
      <c r="H60" s="250"/>
      <c r="I60" s="250"/>
      <c r="J60" s="249" t="s">
        <v>319</v>
      </c>
      <c r="K60" s="250"/>
      <c r="L60" s="250"/>
      <c r="M60" s="250"/>
      <c r="N60" s="19"/>
      <c r="O60" s="17"/>
      <c r="P60" s="21"/>
      <c r="Q60" s="19"/>
    </row>
    <row r="61" spans="1:17" ht="15.6" x14ac:dyDescent="0.3">
      <c r="B61" s="4">
        <v>1</v>
      </c>
      <c r="C61" s="283">
        <v>2</v>
      </c>
      <c r="D61" s="283"/>
      <c r="E61" s="283"/>
      <c r="F61" s="283">
        <v>3</v>
      </c>
      <c r="G61" s="283"/>
      <c r="H61" s="283"/>
      <c r="I61" s="283"/>
      <c r="J61" s="283">
        <v>4</v>
      </c>
      <c r="K61" s="283"/>
      <c r="L61" s="283"/>
      <c r="M61" s="283"/>
      <c r="N61" s="19"/>
      <c r="O61" s="20"/>
      <c r="P61" s="21"/>
      <c r="Q61" s="19"/>
    </row>
    <row r="62" spans="1:17" ht="15.6" x14ac:dyDescent="0.3">
      <c r="B62" s="8" t="s">
        <v>20</v>
      </c>
      <c r="C62" s="320" t="s">
        <v>20</v>
      </c>
      <c r="D62" s="320"/>
      <c r="E62" s="320"/>
      <c r="F62" s="320" t="s">
        <v>20</v>
      </c>
      <c r="G62" s="320"/>
      <c r="H62" s="320"/>
      <c r="I62" s="320"/>
      <c r="J62" s="320" t="s">
        <v>20</v>
      </c>
      <c r="K62" s="320"/>
      <c r="L62" s="320"/>
      <c r="M62" s="320"/>
      <c r="N62" s="19"/>
      <c r="O62" s="17"/>
      <c r="P62" s="21"/>
      <c r="Q62" s="19"/>
    </row>
    <row r="63" spans="1:17" ht="15.6" x14ac:dyDescent="0.3">
      <c r="N63" s="19"/>
      <c r="O63" s="20"/>
      <c r="P63" s="21"/>
      <c r="Q63" s="19"/>
    </row>
    <row r="64" spans="1:17" ht="15.6" x14ac:dyDescent="0.3">
      <c r="B64" s="307" t="s">
        <v>597</v>
      </c>
      <c r="C64" s="307"/>
      <c r="D64" s="307"/>
      <c r="E64" s="307"/>
      <c r="F64" s="307"/>
      <c r="N64" s="19"/>
      <c r="O64" s="17"/>
      <c r="P64" s="21"/>
      <c r="Q64" s="19"/>
    </row>
    <row r="65" spans="2:17" ht="15.6" x14ac:dyDescent="0.3">
      <c r="B65" s="11" t="s">
        <v>3</v>
      </c>
      <c r="C65" s="250" t="s">
        <v>321</v>
      </c>
      <c r="D65" s="250"/>
      <c r="E65" s="250"/>
      <c r="F65" s="250" t="s">
        <v>318</v>
      </c>
      <c r="G65" s="250"/>
      <c r="H65" s="250"/>
      <c r="I65" s="250"/>
      <c r="J65" s="249" t="s">
        <v>322</v>
      </c>
      <c r="K65" s="250"/>
      <c r="L65" s="250"/>
      <c r="M65" s="250"/>
      <c r="N65" s="19"/>
      <c r="O65" s="20"/>
      <c r="P65" s="21"/>
      <c r="Q65" s="19"/>
    </row>
    <row r="66" spans="2:17" ht="15.6" x14ac:dyDescent="0.3">
      <c r="B66" s="4">
        <v>1</v>
      </c>
      <c r="C66" s="283">
        <v>2</v>
      </c>
      <c r="D66" s="283"/>
      <c r="E66" s="283"/>
      <c r="F66" s="283">
        <v>3</v>
      </c>
      <c r="G66" s="283"/>
      <c r="H66" s="283"/>
      <c r="I66" s="283"/>
      <c r="J66" s="283">
        <v>4</v>
      </c>
      <c r="K66" s="283"/>
      <c r="L66" s="283"/>
      <c r="M66" s="283"/>
      <c r="N66" s="19"/>
      <c r="O66" s="17"/>
      <c r="P66" s="21"/>
      <c r="Q66" s="19"/>
    </row>
    <row r="67" spans="2:17" ht="15.6" x14ac:dyDescent="0.3">
      <c r="B67" s="8" t="s">
        <v>20</v>
      </c>
      <c r="C67" s="320" t="s">
        <v>20</v>
      </c>
      <c r="D67" s="320"/>
      <c r="E67" s="320"/>
      <c r="F67" s="320" t="s">
        <v>20</v>
      </c>
      <c r="G67" s="320"/>
      <c r="H67" s="320"/>
      <c r="I67" s="320"/>
      <c r="J67" s="320" t="s">
        <v>20</v>
      </c>
      <c r="K67" s="320"/>
      <c r="L67" s="320"/>
      <c r="M67" s="320"/>
      <c r="N67" s="19"/>
      <c r="O67" s="16"/>
      <c r="P67" s="21"/>
      <c r="Q67" s="19"/>
    </row>
    <row r="68" spans="2:17" ht="15.6" x14ac:dyDescent="0.3">
      <c r="N68" s="19"/>
      <c r="O68" s="17"/>
      <c r="P68" s="21"/>
      <c r="Q68" s="19"/>
    </row>
    <row r="69" spans="2:17" ht="15.6" x14ac:dyDescent="0.3">
      <c r="B69" s="307" t="s">
        <v>598</v>
      </c>
      <c r="C69" s="307"/>
      <c r="D69" s="307"/>
    </row>
    <row r="70" spans="2:17" ht="15.6" x14ac:dyDescent="0.3">
      <c r="B70" s="11" t="s">
        <v>3</v>
      </c>
      <c r="C70" s="249" t="s">
        <v>324</v>
      </c>
      <c r="D70" s="249"/>
      <c r="E70" s="249"/>
      <c r="F70" s="309" t="s">
        <v>325</v>
      </c>
      <c r="G70" s="310"/>
      <c r="H70" s="310"/>
      <c r="I70" s="310"/>
      <c r="J70" s="310"/>
      <c r="K70" s="310"/>
      <c r="L70" s="310"/>
      <c r="M70" s="311"/>
    </row>
    <row r="71" spans="2:17" ht="15.6" x14ac:dyDescent="0.3">
      <c r="B71" s="4">
        <v>1</v>
      </c>
      <c r="C71" s="283">
        <v>2</v>
      </c>
      <c r="D71" s="283"/>
      <c r="E71" s="283"/>
      <c r="F71" s="312">
        <v>3</v>
      </c>
      <c r="G71" s="313"/>
      <c r="H71" s="313"/>
      <c r="I71" s="313"/>
      <c r="J71" s="313"/>
      <c r="K71" s="313"/>
      <c r="L71" s="313"/>
      <c r="M71" s="314"/>
    </row>
    <row r="72" spans="2:17" ht="19.350000000000001" customHeight="1" x14ac:dyDescent="0.3">
      <c r="B72" s="8" t="s">
        <v>20</v>
      </c>
      <c r="C72" s="318" t="s">
        <v>20</v>
      </c>
      <c r="D72" s="318"/>
      <c r="E72" s="318"/>
      <c r="F72" s="319" t="s">
        <v>20</v>
      </c>
      <c r="G72" s="316"/>
      <c r="H72" s="316"/>
      <c r="I72" s="316"/>
      <c r="J72" s="316"/>
      <c r="K72" s="316"/>
      <c r="L72" s="316"/>
      <c r="M72" s="317"/>
    </row>
    <row r="74" spans="2:17" ht="15.6" x14ac:dyDescent="0.3">
      <c r="B74" s="307" t="s">
        <v>599</v>
      </c>
      <c r="C74" s="307"/>
      <c r="D74" s="307"/>
      <c r="E74" s="307"/>
      <c r="F74" s="307"/>
      <c r="G74" s="307"/>
    </row>
    <row r="75" spans="2:17" ht="15.6" x14ac:dyDescent="0.3">
      <c r="B75" s="11" t="s">
        <v>3</v>
      </c>
      <c r="C75" s="309" t="s">
        <v>327</v>
      </c>
      <c r="D75" s="310"/>
      <c r="E75" s="310"/>
      <c r="F75" s="310"/>
      <c r="G75" s="310"/>
      <c r="H75" s="310"/>
      <c r="I75" s="310"/>
      <c r="J75" s="310"/>
      <c r="K75" s="310"/>
      <c r="L75" s="310"/>
      <c r="M75" s="311"/>
    </row>
    <row r="76" spans="2:17" ht="15.6" x14ac:dyDescent="0.3">
      <c r="B76" s="4">
        <v>1</v>
      </c>
      <c r="C76" s="312">
        <v>2</v>
      </c>
      <c r="D76" s="313"/>
      <c r="E76" s="313"/>
      <c r="F76" s="313"/>
      <c r="G76" s="313"/>
      <c r="H76" s="313"/>
      <c r="I76" s="313"/>
      <c r="J76" s="313"/>
      <c r="K76" s="313"/>
      <c r="L76" s="313"/>
      <c r="M76" s="314"/>
    </row>
    <row r="77" spans="2:17" ht="15.6" x14ac:dyDescent="0.3">
      <c r="B77" s="8" t="s">
        <v>20</v>
      </c>
      <c r="C77" s="315" t="s">
        <v>20</v>
      </c>
      <c r="D77" s="316"/>
      <c r="E77" s="316"/>
      <c r="F77" s="316"/>
      <c r="G77" s="316"/>
      <c r="H77" s="316"/>
      <c r="I77" s="316"/>
      <c r="J77" s="316"/>
      <c r="K77" s="316"/>
      <c r="L77" s="316"/>
      <c r="M77" s="317"/>
    </row>
  </sheetData>
  <mergeCells count="186">
    <mergeCell ref="B2:Q2"/>
    <mergeCell ref="F4:H4"/>
    <mergeCell ref="I4:N4"/>
    <mergeCell ref="B6:H6"/>
    <mergeCell ref="B7:B8"/>
    <mergeCell ref="C7:D8"/>
    <mergeCell ref="E7:G8"/>
    <mergeCell ref="H7:J8"/>
    <mergeCell ref="K7:N7"/>
    <mergeCell ref="K8:M8"/>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0:E20"/>
    <mergeCell ref="F20:H20"/>
    <mergeCell ref="B21:E21"/>
    <mergeCell ref="F21:H21"/>
    <mergeCell ref="B22:E22"/>
    <mergeCell ref="F22:H22"/>
    <mergeCell ref="B17:E17"/>
    <mergeCell ref="F17:H17"/>
    <mergeCell ref="B18:E18"/>
    <mergeCell ref="F18:H18"/>
    <mergeCell ref="B19:E19"/>
    <mergeCell ref="F19:H19"/>
    <mergeCell ref="B26:E26"/>
    <mergeCell ref="F26:H26"/>
    <mergeCell ref="B27:E27"/>
    <mergeCell ref="F27:H27"/>
    <mergeCell ref="B28:E28"/>
    <mergeCell ref="F28:H28"/>
    <mergeCell ref="B23:E23"/>
    <mergeCell ref="F23:H23"/>
    <mergeCell ref="B24:E24"/>
    <mergeCell ref="F24:H24"/>
    <mergeCell ref="B25:E25"/>
    <mergeCell ref="F25:H25"/>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37:B40"/>
    <mergeCell ref="C37:C40"/>
    <mergeCell ref="D37:D40"/>
    <mergeCell ref="E37:E40"/>
    <mergeCell ref="F37:F40"/>
    <mergeCell ref="G37:G40"/>
    <mergeCell ref="H37:H40"/>
    <mergeCell ref="I37:I40"/>
    <mergeCell ref="J37:J40"/>
    <mergeCell ref="K37:K40"/>
    <mergeCell ref="L37:L40"/>
    <mergeCell ref="M37:M40"/>
    <mergeCell ref="N37:N38"/>
    <mergeCell ref="P37:P38"/>
    <mergeCell ref="Q37:Q38"/>
    <mergeCell ref="N39:N40"/>
    <mergeCell ref="P39:P40"/>
    <mergeCell ref="Q39:Q40"/>
    <mergeCell ref="N41:N42"/>
    <mergeCell ref="P41:P44"/>
    <mergeCell ref="Q41:Q44"/>
    <mergeCell ref="N43:N44"/>
    <mergeCell ref="B45:B48"/>
    <mergeCell ref="C45:C48"/>
    <mergeCell ref="D45:D48"/>
    <mergeCell ref="E45:E48"/>
    <mergeCell ref="F45:F48"/>
    <mergeCell ref="G45:G48"/>
    <mergeCell ref="H41:H44"/>
    <mergeCell ref="I41:I44"/>
    <mergeCell ref="J41:J44"/>
    <mergeCell ref="K41:K44"/>
    <mergeCell ref="L41:L44"/>
    <mergeCell ref="M41:M44"/>
    <mergeCell ref="B41:B44"/>
    <mergeCell ref="C41:C44"/>
    <mergeCell ref="D41:D44"/>
    <mergeCell ref="E41:E44"/>
    <mergeCell ref="F41:F44"/>
    <mergeCell ref="G41:G44"/>
    <mergeCell ref="N45:N46"/>
    <mergeCell ref="P45:P48"/>
    <mergeCell ref="Q45:Q48"/>
    <mergeCell ref="N47:N48"/>
    <mergeCell ref="B49:B52"/>
    <mergeCell ref="C49:C52"/>
    <mergeCell ref="D49:D52"/>
    <mergeCell ref="E49:E52"/>
    <mergeCell ref="F49:F52"/>
    <mergeCell ref="G49:G52"/>
    <mergeCell ref="H45:H48"/>
    <mergeCell ref="I45:I48"/>
    <mergeCell ref="J45:J48"/>
    <mergeCell ref="K45:K48"/>
    <mergeCell ref="L45:L48"/>
    <mergeCell ref="M45:M48"/>
    <mergeCell ref="N49:N50"/>
    <mergeCell ref="P49:P52"/>
    <mergeCell ref="Q49:Q52"/>
    <mergeCell ref="N51:N52"/>
    <mergeCell ref="K49:K52"/>
    <mergeCell ref="L49:L52"/>
    <mergeCell ref="M49:M52"/>
    <mergeCell ref="B53:B56"/>
    <mergeCell ref="C53:C56"/>
    <mergeCell ref="D53:D56"/>
    <mergeCell ref="E53:E56"/>
    <mergeCell ref="F53:F56"/>
    <mergeCell ref="G53:G56"/>
    <mergeCell ref="H49:H52"/>
    <mergeCell ref="I49:I52"/>
    <mergeCell ref="J49:J52"/>
    <mergeCell ref="N53:N54"/>
    <mergeCell ref="P53:P56"/>
    <mergeCell ref="Q53:Q56"/>
    <mergeCell ref="N55:N56"/>
    <mergeCell ref="H53:H56"/>
    <mergeCell ref="I53:I56"/>
    <mergeCell ref="J53:J56"/>
    <mergeCell ref="K53:K56"/>
    <mergeCell ref="L53:L56"/>
    <mergeCell ref="M53:M56"/>
    <mergeCell ref="B59:E59"/>
    <mergeCell ref="C60:E60"/>
    <mergeCell ref="F60:I60"/>
    <mergeCell ref="J60:M60"/>
    <mergeCell ref="C61:E61"/>
    <mergeCell ref="F61:I61"/>
    <mergeCell ref="J61:M61"/>
    <mergeCell ref="B57:H57"/>
    <mergeCell ref="N57:Q57"/>
    <mergeCell ref="C66:E66"/>
    <mergeCell ref="F66:I66"/>
    <mergeCell ref="J66:M66"/>
    <mergeCell ref="C67:E67"/>
    <mergeCell ref="F67:I67"/>
    <mergeCell ref="J67:M67"/>
    <mergeCell ref="C62:E62"/>
    <mergeCell ref="F62:I62"/>
    <mergeCell ref="J62:M62"/>
    <mergeCell ref="B64:F64"/>
    <mergeCell ref="C65:E65"/>
    <mergeCell ref="F65:I65"/>
    <mergeCell ref="J65:M65"/>
    <mergeCell ref="B74:G74"/>
    <mergeCell ref="C75:M75"/>
    <mergeCell ref="C76:M76"/>
    <mergeCell ref="C77:M77"/>
    <mergeCell ref="B69:D69"/>
    <mergeCell ref="C70:E70"/>
    <mergeCell ref="F70:M70"/>
    <mergeCell ref="C71:E71"/>
    <mergeCell ref="F71:M71"/>
    <mergeCell ref="C72:E72"/>
    <mergeCell ref="F72:M72"/>
  </mergeCells>
  <pageMargins left="0.70866141732283472" right="0.70866141732283472" top="0.74803149606299213" bottom="0.74803149606299213" header="0.31496062992125984" footer="0.31496062992125984"/>
  <pageSetup paperSize="9" scale="49" fitToHeight="0" orientation="landscape" r:id="rId1"/>
  <headerFooter scaleWithDoc="0">
    <oddHeader>&amp;C&amp;"Times New Roman,Regular"&amp;P</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C9B2F-E8BD-4E40-93CE-41D71449A384}">
  <sheetPr>
    <pageSetUpPr fitToPage="1"/>
  </sheetPr>
  <dimension ref="B1:Q371"/>
  <sheetViews>
    <sheetView zoomScale="70" zoomScaleNormal="70" workbookViewId="0">
      <selection activeCell="H43" sqref="H43:H60"/>
    </sheetView>
  </sheetViews>
  <sheetFormatPr defaultRowHeight="14.4" x14ac:dyDescent="0.3"/>
  <cols>
    <col min="2" max="2" width="17.6640625" customWidth="1"/>
    <col min="3" max="3" width="12.88671875" customWidth="1"/>
    <col min="4" max="4" width="19.6640625" customWidth="1"/>
    <col min="5" max="5" width="18.44140625" customWidth="1"/>
    <col min="6" max="6" width="10.5546875" customWidth="1"/>
    <col min="7" max="7" width="19.109375" customWidth="1"/>
    <col min="8" max="8" width="13.5546875" customWidth="1"/>
    <col min="9" max="9" width="15.6640625" customWidth="1"/>
    <col min="10" max="10" width="10.6640625" customWidth="1"/>
    <col min="11" max="12" width="14.6640625" customWidth="1"/>
    <col min="13" max="13" width="14.33203125" customWidth="1"/>
    <col min="14" max="14" width="44.6640625" customWidth="1"/>
    <col min="15" max="15" width="12.44140625" customWidth="1"/>
    <col min="16" max="17" width="14.33203125" customWidth="1"/>
  </cols>
  <sheetData>
    <row r="1" spans="2:17" ht="15.6" x14ac:dyDescent="0.3">
      <c r="B1" s="7"/>
      <c r="C1" s="7"/>
      <c r="D1" s="7"/>
      <c r="E1" s="7"/>
      <c r="F1" s="7"/>
      <c r="G1" s="7"/>
      <c r="H1" s="7"/>
      <c r="I1" s="7"/>
      <c r="J1" s="7"/>
      <c r="K1" s="7"/>
      <c r="L1" s="7"/>
      <c r="M1" s="7"/>
      <c r="N1" s="7"/>
      <c r="O1" s="7"/>
      <c r="P1" s="7"/>
      <c r="Q1" s="7"/>
    </row>
    <row r="2" spans="2:17" ht="15.6" x14ac:dyDescent="0.3">
      <c r="B2" s="457" t="s">
        <v>600</v>
      </c>
      <c r="C2" s="457"/>
      <c r="D2" s="457"/>
      <c r="E2" s="457"/>
      <c r="F2" s="457"/>
      <c r="G2" s="457"/>
      <c r="H2" s="457"/>
      <c r="I2" s="457"/>
      <c r="J2" s="457"/>
      <c r="K2" s="457"/>
      <c r="L2" s="457"/>
      <c r="M2" s="457"/>
      <c r="N2" s="457"/>
      <c r="O2" s="457"/>
      <c r="P2" s="457"/>
      <c r="Q2" s="457"/>
    </row>
    <row r="3" spans="2:17" ht="15.6" x14ac:dyDescent="0.3">
      <c r="B3" s="6"/>
      <c r="C3" s="6"/>
      <c r="D3" s="6"/>
      <c r="E3" s="6"/>
      <c r="F3" s="6"/>
      <c r="G3" s="6"/>
      <c r="H3" s="6"/>
      <c r="I3" s="6"/>
      <c r="J3" s="6"/>
      <c r="K3" s="6"/>
      <c r="L3" s="6"/>
      <c r="M3" s="6"/>
      <c r="N3" s="6"/>
      <c r="O3" s="6"/>
      <c r="P3" s="6"/>
      <c r="Q3" s="6"/>
    </row>
    <row r="4" spans="2:17" ht="15.6" x14ac:dyDescent="0.3">
      <c r="B4" s="7"/>
      <c r="C4" s="7"/>
      <c r="D4" s="7"/>
      <c r="E4" s="7"/>
      <c r="F4" s="7"/>
      <c r="G4" s="458" t="str">
        <f>'III skyrius'!D23</f>
        <v>Nr. LT022-02-07-01</v>
      </c>
      <c r="H4" s="458"/>
      <c r="I4" s="459" t="str">
        <f>'III skyrius'!C23</f>
        <v>Turizmo skatinimas, darbo vietų pasiekiamumo ir viešųjų paslaugų prieinamumo didinimas</v>
      </c>
      <c r="J4" s="459"/>
      <c r="K4" s="459"/>
      <c r="L4" s="459"/>
      <c r="M4" s="459"/>
      <c r="N4" s="459"/>
      <c r="O4" s="7"/>
      <c r="P4" s="7"/>
      <c r="Q4" s="7"/>
    </row>
    <row r="5" spans="2:17" ht="15.6" x14ac:dyDescent="0.3">
      <c r="B5" s="6"/>
      <c r="C5" s="6"/>
      <c r="D5" s="6"/>
      <c r="E5" s="6"/>
      <c r="F5" s="6"/>
      <c r="G5" s="6"/>
      <c r="H5" s="6"/>
      <c r="I5" s="6"/>
      <c r="J5" s="6"/>
      <c r="K5" s="6"/>
      <c r="L5" s="6"/>
      <c r="M5" s="6"/>
      <c r="N5" s="6"/>
      <c r="O5" s="6"/>
      <c r="P5" s="6"/>
      <c r="Q5" s="6"/>
    </row>
    <row r="6" spans="2:17" ht="15.6" x14ac:dyDescent="0.3">
      <c r="B6" s="460" t="s">
        <v>601</v>
      </c>
      <c r="C6" s="460"/>
      <c r="D6" s="460"/>
      <c r="E6" s="460"/>
      <c r="F6" s="460"/>
      <c r="G6" s="460"/>
      <c r="H6" s="460"/>
      <c r="I6" s="7"/>
      <c r="J6" s="7"/>
      <c r="K6" s="7"/>
      <c r="L6" s="7"/>
      <c r="M6" s="7"/>
      <c r="N6" s="7"/>
      <c r="O6" s="7"/>
      <c r="P6" s="7"/>
      <c r="Q6" s="7"/>
    </row>
    <row r="7" spans="2:17" ht="21.6" customHeight="1" x14ac:dyDescent="0.3">
      <c r="B7" s="250" t="s">
        <v>3</v>
      </c>
      <c r="C7" s="250" t="s">
        <v>202</v>
      </c>
      <c r="D7" s="250"/>
      <c r="E7" s="249" t="s">
        <v>203</v>
      </c>
      <c r="F7" s="249"/>
      <c r="G7" s="249"/>
      <c r="H7" s="249" t="s">
        <v>204</v>
      </c>
      <c r="I7" s="249"/>
      <c r="J7" s="249"/>
      <c r="K7" s="250" t="s">
        <v>205</v>
      </c>
      <c r="L7" s="250"/>
      <c r="M7" s="250"/>
      <c r="N7" s="250"/>
    </row>
    <row r="8" spans="2:17" ht="34.200000000000003" customHeight="1" x14ac:dyDescent="0.3">
      <c r="B8" s="250"/>
      <c r="C8" s="250"/>
      <c r="D8" s="250"/>
      <c r="E8" s="249"/>
      <c r="F8" s="249"/>
      <c r="G8" s="249"/>
      <c r="H8" s="249"/>
      <c r="I8" s="249"/>
      <c r="J8" s="249"/>
      <c r="K8" s="249" t="s">
        <v>206</v>
      </c>
      <c r="L8" s="249"/>
      <c r="M8" s="249"/>
      <c r="N8" s="3" t="s">
        <v>207</v>
      </c>
      <c r="O8" s="1"/>
      <c r="P8" s="1"/>
      <c r="Q8" s="1"/>
    </row>
    <row r="9" spans="2:17" ht="15.6" x14ac:dyDescent="0.3">
      <c r="B9" s="4">
        <v>1</v>
      </c>
      <c r="C9" s="283">
        <v>2</v>
      </c>
      <c r="D9" s="283"/>
      <c r="E9" s="283">
        <v>3</v>
      </c>
      <c r="F9" s="283"/>
      <c r="G9" s="283"/>
      <c r="H9" s="283">
        <v>4</v>
      </c>
      <c r="I9" s="283"/>
      <c r="J9" s="283"/>
      <c r="K9" s="283">
        <v>5</v>
      </c>
      <c r="L9" s="283"/>
      <c r="M9" s="283"/>
      <c r="N9" s="4">
        <v>6</v>
      </c>
    </row>
    <row r="10" spans="2:17" ht="15.6" customHeight="1" x14ac:dyDescent="0.3">
      <c r="B10" s="259" t="s">
        <v>15</v>
      </c>
      <c r="C10" s="321" t="s">
        <v>602</v>
      </c>
      <c r="D10" s="322"/>
      <c r="E10" s="257" t="s">
        <v>127</v>
      </c>
      <c r="F10" s="325"/>
      <c r="G10" s="326"/>
      <c r="H10" s="340">
        <v>0</v>
      </c>
      <c r="I10" s="296"/>
      <c r="J10" s="296"/>
      <c r="K10" s="340">
        <v>0</v>
      </c>
      <c r="L10" s="296"/>
      <c r="M10" s="296"/>
      <c r="N10" s="33">
        <f>O43</f>
        <v>566538</v>
      </c>
    </row>
    <row r="11" spans="2:17" ht="19.2" customHeight="1" x14ac:dyDescent="0.3">
      <c r="B11" s="260"/>
      <c r="C11" s="323"/>
      <c r="D11" s="324"/>
      <c r="E11" s="258"/>
      <c r="F11" s="327"/>
      <c r="G11" s="328"/>
      <c r="H11" s="337" t="s">
        <v>29</v>
      </c>
      <c r="I11" s="338"/>
      <c r="J11" s="339"/>
      <c r="K11" s="337" t="s">
        <v>41</v>
      </c>
      <c r="L11" s="338"/>
      <c r="M11" s="339"/>
      <c r="N11" s="24" t="str">
        <f>O44</f>
        <v>(2029)</v>
      </c>
    </row>
    <row r="12" spans="2:17" ht="28.95" customHeight="1" x14ac:dyDescent="0.3">
      <c r="B12" s="259" t="s">
        <v>149</v>
      </c>
      <c r="C12" s="321" t="s">
        <v>603</v>
      </c>
      <c r="D12" s="322"/>
      <c r="E12" s="257" t="s">
        <v>125</v>
      </c>
      <c r="F12" s="325"/>
      <c r="G12" s="326"/>
      <c r="H12" s="376">
        <v>0</v>
      </c>
      <c r="I12" s="296"/>
      <c r="J12" s="296"/>
      <c r="K12" s="376">
        <v>0</v>
      </c>
      <c r="L12" s="296"/>
      <c r="M12" s="296"/>
      <c r="N12" s="223">
        <f>O45</f>
        <v>70.72</v>
      </c>
    </row>
    <row r="13" spans="2:17" ht="19.95" customHeight="1" x14ac:dyDescent="0.3">
      <c r="B13" s="260"/>
      <c r="C13" s="323"/>
      <c r="D13" s="324"/>
      <c r="E13" s="258"/>
      <c r="F13" s="327"/>
      <c r="G13" s="328"/>
      <c r="H13" s="337" t="s">
        <v>29</v>
      </c>
      <c r="I13" s="338"/>
      <c r="J13" s="339"/>
      <c r="K13" s="337" t="s">
        <v>41</v>
      </c>
      <c r="L13" s="338"/>
      <c r="M13" s="339"/>
      <c r="N13" s="24" t="s">
        <v>42</v>
      </c>
    </row>
    <row r="14" spans="2:17" ht="18.600000000000001" customHeight="1" x14ac:dyDescent="0.3">
      <c r="B14" s="259" t="s">
        <v>153</v>
      </c>
      <c r="C14" s="321" t="s">
        <v>604</v>
      </c>
      <c r="D14" s="322"/>
      <c r="E14" s="257" t="s">
        <v>128</v>
      </c>
      <c r="F14" s="325"/>
      <c r="G14" s="326"/>
      <c r="H14" s="376">
        <v>0</v>
      </c>
      <c r="I14" s="296"/>
      <c r="J14" s="296"/>
      <c r="K14" s="376">
        <v>0</v>
      </c>
      <c r="L14" s="296"/>
      <c r="M14" s="296"/>
      <c r="N14" s="33">
        <f>O47</f>
        <v>30232</v>
      </c>
    </row>
    <row r="15" spans="2:17" ht="19.95" customHeight="1" x14ac:dyDescent="0.3">
      <c r="B15" s="260"/>
      <c r="C15" s="323"/>
      <c r="D15" s="324"/>
      <c r="E15" s="258"/>
      <c r="F15" s="327"/>
      <c r="G15" s="328"/>
      <c r="H15" s="337" t="s">
        <v>29</v>
      </c>
      <c r="I15" s="338"/>
      <c r="J15" s="339"/>
      <c r="K15" s="337" t="s">
        <v>41</v>
      </c>
      <c r="L15" s="338"/>
      <c r="M15" s="339"/>
      <c r="N15" s="24" t="s">
        <v>42</v>
      </c>
    </row>
    <row r="16" spans="2:17" ht="31.2" customHeight="1" x14ac:dyDescent="0.3">
      <c r="B16" s="334" t="s">
        <v>157</v>
      </c>
      <c r="C16" s="334" t="s">
        <v>605</v>
      </c>
      <c r="D16" s="334"/>
      <c r="E16" s="335" t="s">
        <v>125</v>
      </c>
      <c r="F16" s="335"/>
      <c r="G16" s="335"/>
      <c r="H16" s="376">
        <v>0</v>
      </c>
      <c r="I16" s="296"/>
      <c r="J16" s="296"/>
      <c r="K16" s="376">
        <v>0</v>
      </c>
      <c r="L16" s="296"/>
      <c r="M16" s="296"/>
      <c r="N16" s="223">
        <f>O53</f>
        <v>54.39</v>
      </c>
    </row>
    <row r="17" spans="2:14" ht="18" customHeight="1" x14ac:dyDescent="0.3">
      <c r="B17" s="334"/>
      <c r="C17" s="334"/>
      <c r="D17" s="334"/>
      <c r="E17" s="335"/>
      <c r="F17" s="335"/>
      <c r="G17" s="335"/>
      <c r="H17" s="337" t="s">
        <v>29</v>
      </c>
      <c r="I17" s="338"/>
      <c r="J17" s="339"/>
      <c r="K17" s="337" t="s">
        <v>41</v>
      </c>
      <c r="L17" s="338"/>
      <c r="M17" s="339"/>
      <c r="N17" s="24" t="s">
        <v>126</v>
      </c>
    </row>
    <row r="20" spans="2:14" ht="15.6" x14ac:dyDescent="0.3">
      <c r="B20" s="248" t="s">
        <v>606</v>
      </c>
      <c r="C20" s="248"/>
      <c r="D20" s="248"/>
      <c r="E20" s="248"/>
      <c r="F20" s="248"/>
      <c r="G20" s="248"/>
    </row>
    <row r="21" spans="2:14" ht="15.6" x14ac:dyDescent="0.3">
      <c r="B21" s="274" t="s">
        <v>218</v>
      </c>
      <c r="C21" s="274"/>
      <c r="D21" s="274"/>
      <c r="E21" s="274"/>
      <c r="F21" s="274" t="s">
        <v>219</v>
      </c>
      <c r="G21" s="274"/>
      <c r="H21" s="274"/>
    </row>
    <row r="22" spans="2:14" ht="15.6" x14ac:dyDescent="0.3">
      <c r="B22" s="275">
        <v>1</v>
      </c>
      <c r="C22" s="275"/>
      <c r="D22" s="275"/>
      <c r="E22" s="275"/>
      <c r="F22" s="275">
        <v>2</v>
      </c>
      <c r="G22" s="275"/>
      <c r="H22" s="275"/>
    </row>
    <row r="23" spans="2:14" ht="15.6" x14ac:dyDescent="0.3">
      <c r="B23" s="272" t="s">
        <v>220</v>
      </c>
      <c r="C23" s="272"/>
      <c r="D23" s="272"/>
      <c r="E23" s="272"/>
      <c r="F23" s="367">
        <f>F24+F26+F28+F30</f>
        <v>118591485.30000001</v>
      </c>
      <c r="G23" s="367"/>
      <c r="H23" s="367"/>
    </row>
    <row r="24" spans="2:14" ht="15.6" x14ac:dyDescent="0.3">
      <c r="B24" s="272" t="s">
        <v>221</v>
      </c>
      <c r="C24" s="272"/>
      <c r="D24" s="272"/>
      <c r="E24" s="272"/>
      <c r="F24" s="367">
        <f>F25</f>
        <v>1560643.3</v>
      </c>
      <c r="G24" s="367"/>
      <c r="H24" s="367"/>
    </row>
    <row r="25" spans="2:14" ht="15.6" x14ac:dyDescent="0.3">
      <c r="B25" s="271" t="s">
        <v>222</v>
      </c>
      <c r="C25" s="271"/>
      <c r="D25" s="271"/>
      <c r="E25" s="271"/>
      <c r="F25" s="367">
        <f>J43</f>
        <v>1560643.3</v>
      </c>
      <c r="G25" s="367"/>
      <c r="H25" s="367"/>
    </row>
    <row r="26" spans="2:14" ht="31.2" customHeight="1" x14ac:dyDescent="0.3">
      <c r="B26" s="272" t="s">
        <v>223</v>
      </c>
      <c r="C26" s="272"/>
      <c r="D26" s="272"/>
      <c r="E26" s="272"/>
      <c r="F26" s="367">
        <f>F27</f>
        <v>0</v>
      </c>
      <c r="G26" s="367"/>
      <c r="H26" s="367"/>
    </row>
    <row r="27" spans="2:14" ht="15.6" x14ac:dyDescent="0.3">
      <c r="B27" s="271" t="s">
        <v>224</v>
      </c>
      <c r="C27" s="271"/>
      <c r="D27" s="271"/>
      <c r="E27" s="271"/>
      <c r="F27" s="367">
        <f>K43</f>
        <v>0</v>
      </c>
      <c r="G27" s="367"/>
      <c r="H27" s="367"/>
    </row>
    <row r="28" spans="2:14" ht="15.6" x14ac:dyDescent="0.3">
      <c r="B28" s="272" t="s">
        <v>225</v>
      </c>
      <c r="C28" s="272"/>
      <c r="D28" s="272"/>
      <c r="E28" s="272"/>
      <c r="F28" s="367">
        <f>F29</f>
        <v>117030842.00000001</v>
      </c>
      <c r="G28" s="367"/>
      <c r="H28" s="367"/>
    </row>
    <row r="29" spans="2:14" ht="15.6" x14ac:dyDescent="0.3">
      <c r="B29" s="271" t="s">
        <v>226</v>
      </c>
      <c r="C29" s="271"/>
      <c r="D29" s="271"/>
      <c r="E29" s="271"/>
      <c r="F29" s="367">
        <f>L43</f>
        <v>117030842.00000001</v>
      </c>
      <c r="G29" s="367"/>
      <c r="H29" s="367"/>
    </row>
    <row r="30" spans="2:14" ht="15.6" x14ac:dyDescent="0.3">
      <c r="B30" s="272" t="s">
        <v>227</v>
      </c>
      <c r="C30" s="272"/>
      <c r="D30" s="272"/>
      <c r="E30" s="272"/>
      <c r="F30" s="367">
        <f>F31</f>
        <v>0</v>
      </c>
      <c r="G30" s="367"/>
      <c r="H30" s="367"/>
    </row>
    <row r="31" spans="2:14" ht="15.6" x14ac:dyDescent="0.3">
      <c r="B31" s="271" t="s">
        <v>228</v>
      </c>
      <c r="C31" s="271"/>
      <c r="D31" s="271"/>
      <c r="E31" s="271"/>
      <c r="F31" s="367">
        <v>0</v>
      </c>
      <c r="G31" s="367"/>
      <c r="H31" s="367"/>
    </row>
    <row r="32" spans="2:14" ht="15.6" x14ac:dyDescent="0.3">
      <c r="B32" s="272" t="s">
        <v>229</v>
      </c>
      <c r="C32" s="272"/>
      <c r="D32" s="272"/>
      <c r="E32" s="272"/>
      <c r="F32" s="367">
        <f>SUM(F33:H35)</f>
        <v>26346907.649999999</v>
      </c>
      <c r="G32" s="367"/>
      <c r="H32" s="367"/>
    </row>
    <row r="33" spans="2:17" ht="15.6" x14ac:dyDescent="0.3">
      <c r="B33" s="271" t="s">
        <v>230</v>
      </c>
      <c r="C33" s="271"/>
      <c r="D33" s="271"/>
      <c r="E33" s="271"/>
      <c r="F33" s="367">
        <f>M43</f>
        <v>26346907.649999999</v>
      </c>
      <c r="G33" s="367"/>
      <c r="H33" s="367"/>
    </row>
    <row r="34" spans="2:17" ht="15.6" x14ac:dyDescent="0.3">
      <c r="B34" s="271" t="s">
        <v>231</v>
      </c>
      <c r="C34" s="271"/>
      <c r="D34" s="271"/>
      <c r="E34" s="271"/>
      <c r="F34" s="367">
        <v>0</v>
      </c>
      <c r="G34" s="367"/>
      <c r="H34" s="367"/>
    </row>
    <row r="35" spans="2:17" ht="15.6" x14ac:dyDescent="0.3">
      <c r="B35" s="271" t="s">
        <v>232</v>
      </c>
      <c r="C35" s="271"/>
      <c r="D35" s="271"/>
      <c r="E35" s="271"/>
      <c r="F35" s="367">
        <v>0</v>
      </c>
      <c r="G35" s="367"/>
      <c r="H35" s="367"/>
    </row>
    <row r="36" spans="2:17" ht="15.6" x14ac:dyDescent="0.3">
      <c r="B36" s="272" t="s">
        <v>233</v>
      </c>
      <c r="C36" s="272"/>
      <c r="D36" s="272"/>
      <c r="E36" s="272"/>
      <c r="F36" s="367">
        <f>F23+F32</f>
        <v>144938392.95000002</v>
      </c>
      <c r="G36" s="367"/>
      <c r="H36" s="367"/>
    </row>
    <row r="37" spans="2:17" x14ac:dyDescent="0.3">
      <c r="F37" s="32"/>
      <c r="G37" s="32"/>
      <c r="H37" s="32"/>
    </row>
    <row r="38" spans="2:17" ht="15.6" x14ac:dyDescent="0.3">
      <c r="B38" s="248" t="s">
        <v>607</v>
      </c>
      <c r="C38" s="248"/>
      <c r="D38" s="248"/>
      <c r="E38" s="248"/>
      <c r="F38" s="248"/>
      <c r="G38" s="248"/>
      <c r="H38" s="248"/>
    </row>
    <row r="39" spans="2:17" ht="16.2" customHeight="1" x14ac:dyDescent="0.3">
      <c r="B39" s="276" t="s">
        <v>235</v>
      </c>
      <c r="C39" s="249" t="s">
        <v>236</v>
      </c>
      <c r="D39" s="249" t="s">
        <v>237</v>
      </c>
      <c r="E39" s="249" t="s">
        <v>238</v>
      </c>
      <c r="F39" s="249" t="s">
        <v>239</v>
      </c>
      <c r="G39" s="249" t="s">
        <v>240</v>
      </c>
      <c r="H39" s="249" t="s">
        <v>241</v>
      </c>
      <c r="I39" s="249" t="s">
        <v>242</v>
      </c>
      <c r="J39" s="249"/>
      <c r="K39" s="249"/>
      <c r="L39" s="249"/>
      <c r="M39" s="249"/>
      <c r="N39" s="249" t="s">
        <v>6</v>
      </c>
      <c r="O39" s="249"/>
      <c r="P39" s="249" t="s">
        <v>243</v>
      </c>
      <c r="Q39" s="249" t="s">
        <v>244</v>
      </c>
    </row>
    <row r="40" spans="2:17" ht="46.95" customHeight="1" x14ac:dyDescent="0.3">
      <c r="B40" s="277"/>
      <c r="C40" s="249"/>
      <c r="D40" s="249"/>
      <c r="E40" s="249"/>
      <c r="F40" s="249"/>
      <c r="G40" s="249"/>
      <c r="H40" s="249"/>
      <c r="I40" s="249" t="s">
        <v>141</v>
      </c>
      <c r="J40" s="249" t="s">
        <v>245</v>
      </c>
      <c r="K40" s="249"/>
      <c r="L40" s="249"/>
      <c r="M40" s="249" t="s">
        <v>246</v>
      </c>
      <c r="N40" s="249" t="s">
        <v>247</v>
      </c>
      <c r="O40" s="249" t="s">
        <v>248</v>
      </c>
      <c r="P40" s="249"/>
      <c r="Q40" s="249"/>
    </row>
    <row r="41" spans="2:17" ht="96" customHeight="1" x14ac:dyDescent="0.3">
      <c r="B41" s="278"/>
      <c r="C41" s="249"/>
      <c r="D41" s="249"/>
      <c r="E41" s="249"/>
      <c r="F41" s="249"/>
      <c r="G41" s="249"/>
      <c r="H41" s="249"/>
      <c r="I41" s="249"/>
      <c r="J41" s="3" t="s">
        <v>249</v>
      </c>
      <c r="K41" s="3" t="s">
        <v>250</v>
      </c>
      <c r="L41" s="3" t="s">
        <v>251</v>
      </c>
      <c r="M41" s="249"/>
      <c r="N41" s="249"/>
      <c r="O41" s="249"/>
      <c r="P41" s="249"/>
      <c r="Q41" s="249"/>
    </row>
    <row r="42" spans="2:17" ht="15.6" x14ac:dyDescent="0.3">
      <c r="B42" s="4">
        <v>1</v>
      </c>
      <c r="C42" s="4">
        <v>2</v>
      </c>
      <c r="D42" s="4">
        <v>3</v>
      </c>
      <c r="E42" s="4">
        <v>4</v>
      </c>
      <c r="F42" s="4">
        <v>5</v>
      </c>
      <c r="G42" s="4">
        <v>6</v>
      </c>
      <c r="H42" s="4">
        <v>7</v>
      </c>
      <c r="I42" s="4">
        <v>8</v>
      </c>
      <c r="J42" s="4">
        <v>9</v>
      </c>
      <c r="K42" s="4">
        <v>10</v>
      </c>
      <c r="L42" s="4">
        <v>11</v>
      </c>
      <c r="M42" s="4">
        <v>12</v>
      </c>
      <c r="N42" s="4">
        <v>13</v>
      </c>
      <c r="O42" s="4">
        <v>14</v>
      </c>
      <c r="P42" s="4">
        <v>15</v>
      </c>
      <c r="Q42" s="4">
        <v>16</v>
      </c>
    </row>
    <row r="43" spans="2:17" s="142" customFormat="1" ht="15.6" customHeight="1" x14ac:dyDescent="0.3">
      <c r="B43" s="464" t="s">
        <v>608</v>
      </c>
      <c r="C43" s="461" t="s">
        <v>253</v>
      </c>
      <c r="D43" s="446" t="s">
        <v>589</v>
      </c>
      <c r="E43" s="446" t="s">
        <v>609</v>
      </c>
      <c r="F43" s="464" t="s">
        <v>255</v>
      </c>
      <c r="G43" s="464" t="s">
        <v>610</v>
      </c>
      <c r="H43" s="461" t="s">
        <v>257</v>
      </c>
      <c r="I43" s="467">
        <f>I61+I195+I221</f>
        <v>144938392.95000002</v>
      </c>
      <c r="J43" s="470">
        <f>J343</f>
        <v>1560643.3</v>
      </c>
      <c r="K43" s="467">
        <f>K343</f>
        <v>0</v>
      </c>
      <c r="L43" s="473">
        <f>L343</f>
        <v>117030842.00000001</v>
      </c>
      <c r="M43" s="473">
        <f>M343</f>
        <v>26346907.649999999</v>
      </c>
      <c r="N43" s="464" t="s">
        <v>611</v>
      </c>
      <c r="O43" s="228">
        <f>O195+O221</f>
        <v>566538</v>
      </c>
      <c r="P43" s="451" t="s">
        <v>20</v>
      </c>
      <c r="Q43" s="454" t="s">
        <v>375</v>
      </c>
    </row>
    <row r="44" spans="2:17" s="142" customFormat="1" ht="15.6" x14ac:dyDescent="0.3">
      <c r="B44" s="465"/>
      <c r="C44" s="462"/>
      <c r="D44" s="447"/>
      <c r="E44" s="447"/>
      <c r="F44" s="465"/>
      <c r="G44" s="465"/>
      <c r="H44" s="462"/>
      <c r="I44" s="468"/>
      <c r="J44" s="471"/>
      <c r="K44" s="468"/>
      <c r="L44" s="474"/>
      <c r="M44" s="474"/>
      <c r="N44" s="466"/>
      <c r="O44" s="229" t="s">
        <v>42</v>
      </c>
      <c r="P44" s="453"/>
      <c r="Q44" s="456"/>
    </row>
    <row r="45" spans="2:17" s="142" customFormat="1" ht="15.6" customHeight="1" x14ac:dyDescent="0.3">
      <c r="B45" s="465"/>
      <c r="C45" s="462"/>
      <c r="D45" s="447"/>
      <c r="E45" s="447"/>
      <c r="F45" s="465"/>
      <c r="G45" s="465"/>
      <c r="H45" s="462"/>
      <c r="I45" s="468"/>
      <c r="J45" s="471"/>
      <c r="K45" s="468"/>
      <c r="L45" s="474"/>
      <c r="M45" s="474"/>
      <c r="N45" s="464" t="s">
        <v>612</v>
      </c>
      <c r="O45" s="230">
        <f>O61</f>
        <v>70.72</v>
      </c>
      <c r="P45" s="451" t="s">
        <v>20</v>
      </c>
      <c r="Q45" s="454" t="s">
        <v>375</v>
      </c>
    </row>
    <row r="46" spans="2:17" s="142" customFormat="1" ht="34.200000000000003" customHeight="1" x14ac:dyDescent="0.3">
      <c r="B46" s="465"/>
      <c r="C46" s="462"/>
      <c r="D46" s="447"/>
      <c r="E46" s="447"/>
      <c r="F46" s="465"/>
      <c r="G46" s="465"/>
      <c r="H46" s="462"/>
      <c r="I46" s="468"/>
      <c r="J46" s="471"/>
      <c r="K46" s="468"/>
      <c r="L46" s="474"/>
      <c r="M46" s="474"/>
      <c r="N46" s="466"/>
      <c r="O46" s="197" t="s">
        <v>42</v>
      </c>
      <c r="P46" s="453"/>
      <c r="Q46" s="456"/>
    </row>
    <row r="47" spans="2:17" s="142" customFormat="1" ht="15.6" customHeight="1" x14ac:dyDescent="0.3">
      <c r="B47" s="465"/>
      <c r="C47" s="462"/>
      <c r="D47" s="447"/>
      <c r="E47" s="447"/>
      <c r="F47" s="465"/>
      <c r="G47" s="465"/>
      <c r="H47" s="462"/>
      <c r="I47" s="468"/>
      <c r="J47" s="471"/>
      <c r="K47" s="468"/>
      <c r="L47" s="474"/>
      <c r="M47" s="474"/>
      <c r="N47" s="464" t="s">
        <v>613</v>
      </c>
      <c r="O47" s="228">
        <f>O63</f>
        <v>30232</v>
      </c>
      <c r="P47" s="451" t="s">
        <v>20</v>
      </c>
      <c r="Q47" s="454" t="s">
        <v>375</v>
      </c>
    </row>
    <row r="48" spans="2:17" s="142" customFormat="1" ht="15.6" x14ac:dyDescent="0.3">
      <c r="B48" s="465"/>
      <c r="C48" s="462"/>
      <c r="D48" s="447"/>
      <c r="E48" s="447"/>
      <c r="F48" s="465"/>
      <c r="G48" s="465"/>
      <c r="H48" s="462"/>
      <c r="I48" s="468"/>
      <c r="J48" s="471"/>
      <c r="K48" s="468"/>
      <c r="L48" s="474"/>
      <c r="M48" s="474"/>
      <c r="N48" s="466"/>
      <c r="O48" s="229" t="s">
        <v>42</v>
      </c>
      <c r="P48" s="453"/>
      <c r="Q48" s="456"/>
    </row>
    <row r="49" spans="2:17" s="142" customFormat="1" ht="15.6" customHeight="1" x14ac:dyDescent="0.3">
      <c r="B49" s="465"/>
      <c r="C49" s="462"/>
      <c r="D49" s="447"/>
      <c r="E49" s="447"/>
      <c r="F49" s="465"/>
      <c r="G49" s="465"/>
      <c r="H49" s="462"/>
      <c r="I49" s="468"/>
      <c r="J49" s="471"/>
      <c r="K49" s="468"/>
      <c r="L49" s="474"/>
      <c r="M49" s="474"/>
      <c r="N49" s="464" t="s">
        <v>614</v>
      </c>
      <c r="O49" s="228">
        <f>O65</f>
        <v>707288</v>
      </c>
      <c r="P49" s="451" t="s">
        <v>20</v>
      </c>
      <c r="Q49" s="454" t="s">
        <v>375</v>
      </c>
    </row>
    <row r="50" spans="2:17" s="142" customFormat="1" ht="15.6" x14ac:dyDescent="0.3">
      <c r="B50" s="465"/>
      <c r="C50" s="462"/>
      <c r="D50" s="447"/>
      <c r="E50" s="447"/>
      <c r="F50" s="465"/>
      <c r="G50" s="465"/>
      <c r="H50" s="462"/>
      <c r="I50" s="468"/>
      <c r="J50" s="471"/>
      <c r="K50" s="468"/>
      <c r="L50" s="474"/>
      <c r="M50" s="474"/>
      <c r="N50" s="466"/>
      <c r="O50" s="229" t="s">
        <v>42</v>
      </c>
      <c r="P50" s="453"/>
      <c r="Q50" s="456"/>
    </row>
    <row r="51" spans="2:17" s="142" customFormat="1" ht="15.6" customHeight="1" x14ac:dyDescent="0.3">
      <c r="B51" s="465"/>
      <c r="C51" s="462"/>
      <c r="D51" s="447"/>
      <c r="E51" s="447"/>
      <c r="F51" s="465"/>
      <c r="G51" s="465"/>
      <c r="H51" s="462"/>
      <c r="I51" s="468"/>
      <c r="J51" s="471"/>
      <c r="K51" s="468"/>
      <c r="L51" s="474"/>
      <c r="M51" s="474"/>
      <c r="N51" s="464" t="s">
        <v>436</v>
      </c>
      <c r="O51" s="230">
        <f>O67</f>
        <v>8.86</v>
      </c>
      <c r="P51" s="451" t="s">
        <v>20</v>
      </c>
      <c r="Q51" s="454" t="s">
        <v>375</v>
      </c>
    </row>
    <row r="52" spans="2:17" s="142" customFormat="1" ht="15.6" x14ac:dyDescent="0.3">
      <c r="B52" s="465"/>
      <c r="C52" s="462"/>
      <c r="D52" s="447"/>
      <c r="E52" s="447"/>
      <c r="F52" s="465"/>
      <c r="G52" s="465"/>
      <c r="H52" s="462"/>
      <c r="I52" s="468"/>
      <c r="J52" s="471"/>
      <c r="K52" s="468"/>
      <c r="L52" s="474"/>
      <c r="M52" s="474"/>
      <c r="N52" s="466"/>
      <c r="O52" s="229" t="s">
        <v>42</v>
      </c>
      <c r="P52" s="453"/>
      <c r="Q52" s="456"/>
    </row>
    <row r="53" spans="2:17" s="142" customFormat="1" ht="15.6" customHeight="1" x14ac:dyDescent="0.3">
      <c r="B53" s="465"/>
      <c r="C53" s="462"/>
      <c r="D53" s="447"/>
      <c r="E53" s="447"/>
      <c r="F53" s="465"/>
      <c r="G53" s="465"/>
      <c r="H53" s="462"/>
      <c r="I53" s="468"/>
      <c r="J53" s="471"/>
      <c r="K53" s="468"/>
      <c r="L53" s="474"/>
      <c r="M53" s="474"/>
      <c r="N53" s="464" t="s">
        <v>615</v>
      </c>
      <c r="O53" s="231">
        <f>O223</f>
        <v>54.39</v>
      </c>
      <c r="P53" s="451" t="s">
        <v>20</v>
      </c>
      <c r="Q53" s="454" t="s">
        <v>289</v>
      </c>
    </row>
    <row r="54" spans="2:17" s="142" customFormat="1" ht="31.95" customHeight="1" x14ac:dyDescent="0.3">
      <c r="B54" s="465"/>
      <c r="C54" s="462"/>
      <c r="D54" s="447"/>
      <c r="E54" s="447"/>
      <c r="F54" s="465"/>
      <c r="G54" s="465"/>
      <c r="H54" s="462"/>
      <c r="I54" s="468"/>
      <c r="J54" s="471"/>
      <c r="K54" s="468"/>
      <c r="L54" s="474"/>
      <c r="M54" s="474"/>
      <c r="N54" s="466"/>
      <c r="O54" s="229" t="s">
        <v>126</v>
      </c>
      <c r="P54" s="453"/>
      <c r="Q54" s="456"/>
    </row>
    <row r="55" spans="2:17" s="142" customFormat="1" ht="15.6" customHeight="1" x14ac:dyDescent="0.3">
      <c r="B55" s="465"/>
      <c r="C55" s="462"/>
      <c r="D55" s="447"/>
      <c r="E55" s="447"/>
      <c r="F55" s="465"/>
      <c r="G55" s="465"/>
      <c r="H55" s="462"/>
      <c r="I55" s="468"/>
      <c r="J55" s="471"/>
      <c r="K55" s="468"/>
      <c r="L55" s="474"/>
      <c r="M55" s="474"/>
      <c r="N55" s="464" t="s">
        <v>616</v>
      </c>
      <c r="O55" s="232">
        <f>O69+O197+O225</f>
        <v>33</v>
      </c>
      <c r="P55" s="451" t="s">
        <v>20</v>
      </c>
      <c r="Q55" s="454" t="s">
        <v>375</v>
      </c>
    </row>
    <row r="56" spans="2:17" s="142" customFormat="1" ht="15.6" x14ac:dyDescent="0.3">
      <c r="B56" s="465"/>
      <c r="C56" s="462"/>
      <c r="D56" s="447"/>
      <c r="E56" s="447"/>
      <c r="F56" s="465"/>
      <c r="G56" s="465"/>
      <c r="H56" s="462"/>
      <c r="I56" s="468"/>
      <c r="J56" s="471"/>
      <c r="K56" s="468"/>
      <c r="L56" s="474"/>
      <c r="M56" s="474"/>
      <c r="N56" s="466"/>
      <c r="O56" s="229" t="s">
        <v>42</v>
      </c>
      <c r="P56" s="453"/>
      <c r="Q56" s="456"/>
    </row>
    <row r="57" spans="2:17" s="142" customFormat="1" ht="15.6" customHeight="1" x14ac:dyDescent="0.3">
      <c r="B57" s="465"/>
      <c r="C57" s="462"/>
      <c r="D57" s="447"/>
      <c r="E57" s="447"/>
      <c r="F57" s="465"/>
      <c r="G57" s="465"/>
      <c r="H57" s="462"/>
      <c r="I57" s="468"/>
      <c r="J57" s="471"/>
      <c r="K57" s="468"/>
      <c r="L57" s="474"/>
      <c r="M57" s="474"/>
      <c r="N57" s="464" t="s">
        <v>617</v>
      </c>
      <c r="O57" s="233">
        <f>O227</f>
        <v>544012</v>
      </c>
      <c r="P57" s="451" t="s">
        <v>20</v>
      </c>
      <c r="Q57" s="454" t="s">
        <v>289</v>
      </c>
    </row>
    <row r="58" spans="2:17" s="142" customFormat="1" ht="15.6" x14ac:dyDescent="0.3">
      <c r="B58" s="465"/>
      <c r="C58" s="462"/>
      <c r="D58" s="447"/>
      <c r="E58" s="447"/>
      <c r="F58" s="465"/>
      <c r="G58" s="465"/>
      <c r="H58" s="462"/>
      <c r="I58" s="468"/>
      <c r="J58" s="471"/>
      <c r="K58" s="468"/>
      <c r="L58" s="474"/>
      <c r="M58" s="474"/>
      <c r="N58" s="466"/>
      <c r="O58" s="229" t="s">
        <v>126</v>
      </c>
      <c r="P58" s="453"/>
      <c r="Q58" s="456"/>
    </row>
    <row r="59" spans="2:17" s="142" customFormat="1" ht="15.6" customHeight="1" x14ac:dyDescent="0.3">
      <c r="B59" s="465"/>
      <c r="C59" s="462"/>
      <c r="D59" s="447"/>
      <c r="E59" s="447"/>
      <c r="F59" s="465"/>
      <c r="G59" s="465"/>
      <c r="H59" s="462"/>
      <c r="I59" s="468"/>
      <c r="J59" s="471"/>
      <c r="K59" s="468"/>
      <c r="L59" s="474"/>
      <c r="M59" s="474"/>
      <c r="N59" s="464" t="s">
        <v>618</v>
      </c>
      <c r="O59" s="230">
        <f>O199+O229</f>
        <v>33668.42</v>
      </c>
      <c r="P59" s="451" t="s">
        <v>20</v>
      </c>
      <c r="Q59" s="454" t="s">
        <v>415</v>
      </c>
    </row>
    <row r="60" spans="2:17" s="142" customFormat="1" ht="49.95" customHeight="1" x14ac:dyDescent="0.3">
      <c r="B60" s="466"/>
      <c r="C60" s="463"/>
      <c r="D60" s="448"/>
      <c r="E60" s="448"/>
      <c r="F60" s="466"/>
      <c r="G60" s="466"/>
      <c r="H60" s="463"/>
      <c r="I60" s="469"/>
      <c r="J60" s="472"/>
      <c r="K60" s="469"/>
      <c r="L60" s="475"/>
      <c r="M60" s="475"/>
      <c r="N60" s="466"/>
      <c r="O60" s="229" t="s">
        <v>42</v>
      </c>
      <c r="P60" s="453"/>
      <c r="Q60" s="456"/>
    </row>
    <row r="61" spans="2:17" s="142" customFormat="1" ht="15.6" customHeight="1" x14ac:dyDescent="0.3">
      <c r="B61" s="446" t="s">
        <v>619</v>
      </c>
      <c r="C61" s="461" t="s">
        <v>253</v>
      </c>
      <c r="D61" s="446" t="s">
        <v>620</v>
      </c>
      <c r="E61" s="446" t="s">
        <v>621</v>
      </c>
      <c r="F61" s="464" t="s">
        <v>255</v>
      </c>
      <c r="G61" s="464" t="s">
        <v>270</v>
      </c>
      <c r="H61" s="461" t="s">
        <v>257</v>
      </c>
      <c r="I61" s="467">
        <f>SUM(I71:I194)</f>
        <v>27190674.709999997</v>
      </c>
      <c r="J61" s="467">
        <f t="shared" ref="J61:M61" si="0">SUM(J71:J194)</f>
        <v>0</v>
      </c>
      <c r="K61" s="467">
        <f t="shared" si="0"/>
        <v>0</v>
      </c>
      <c r="L61" s="467">
        <f t="shared" si="0"/>
        <v>23112073.469999999</v>
      </c>
      <c r="M61" s="467">
        <f t="shared" si="0"/>
        <v>4078601.2399999998</v>
      </c>
      <c r="N61" s="464" t="s">
        <v>612</v>
      </c>
      <c r="O61" s="230">
        <f>O71+O77+O87+O97+O107+O117+O127+O143+O179+O185</f>
        <v>70.72</v>
      </c>
      <c r="P61" s="451" t="s">
        <v>20</v>
      </c>
      <c r="Q61" s="454" t="s">
        <v>375</v>
      </c>
    </row>
    <row r="62" spans="2:17" s="142" customFormat="1" ht="29.4" customHeight="1" x14ac:dyDescent="0.3">
      <c r="B62" s="447"/>
      <c r="C62" s="462"/>
      <c r="D62" s="447"/>
      <c r="E62" s="447"/>
      <c r="F62" s="465"/>
      <c r="G62" s="465"/>
      <c r="H62" s="462"/>
      <c r="I62" s="468"/>
      <c r="J62" s="468"/>
      <c r="K62" s="468"/>
      <c r="L62" s="468"/>
      <c r="M62" s="468"/>
      <c r="N62" s="466"/>
      <c r="O62" s="229" t="s">
        <v>42</v>
      </c>
      <c r="P62" s="453"/>
      <c r="Q62" s="456"/>
    </row>
    <row r="63" spans="2:17" s="142" customFormat="1" ht="17.399999999999999" customHeight="1" x14ac:dyDescent="0.3">
      <c r="B63" s="447"/>
      <c r="C63" s="462"/>
      <c r="D63" s="447"/>
      <c r="E63" s="447"/>
      <c r="F63" s="465"/>
      <c r="G63" s="465"/>
      <c r="H63" s="462"/>
      <c r="I63" s="468"/>
      <c r="J63" s="468"/>
      <c r="K63" s="468"/>
      <c r="L63" s="468"/>
      <c r="M63" s="468"/>
      <c r="N63" s="464" t="s">
        <v>613</v>
      </c>
      <c r="O63" s="228">
        <f>O79+O89+O99+O109+O119+O135+O145+O165+O187</f>
        <v>30232</v>
      </c>
      <c r="P63" s="451" t="s">
        <v>20</v>
      </c>
      <c r="Q63" s="454" t="s">
        <v>375</v>
      </c>
    </row>
    <row r="64" spans="2:17" s="142" customFormat="1" ht="28.2" customHeight="1" x14ac:dyDescent="0.3">
      <c r="B64" s="447"/>
      <c r="C64" s="462"/>
      <c r="D64" s="447"/>
      <c r="E64" s="447"/>
      <c r="F64" s="465"/>
      <c r="G64" s="465"/>
      <c r="H64" s="462"/>
      <c r="I64" s="468"/>
      <c r="J64" s="468"/>
      <c r="K64" s="468"/>
      <c r="L64" s="468"/>
      <c r="M64" s="468"/>
      <c r="N64" s="466"/>
      <c r="O64" s="229" t="s">
        <v>42</v>
      </c>
      <c r="P64" s="453"/>
      <c r="Q64" s="456"/>
    </row>
    <row r="65" spans="2:17" s="142" customFormat="1" ht="15.6" customHeight="1" x14ac:dyDescent="0.3">
      <c r="B65" s="447"/>
      <c r="C65" s="462"/>
      <c r="D65" s="447"/>
      <c r="E65" s="447"/>
      <c r="F65" s="465"/>
      <c r="G65" s="465"/>
      <c r="H65" s="462"/>
      <c r="I65" s="468"/>
      <c r="J65" s="468"/>
      <c r="K65" s="468"/>
      <c r="L65" s="468"/>
      <c r="M65" s="468"/>
      <c r="N65" s="464" t="s">
        <v>614</v>
      </c>
      <c r="O65" s="228">
        <f>O73+O81+O91+O101+O111+O121+O129+O137+O147+O181+O189</f>
        <v>707288</v>
      </c>
      <c r="P65" s="451" t="s">
        <v>20</v>
      </c>
      <c r="Q65" s="454" t="s">
        <v>375</v>
      </c>
    </row>
    <row r="66" spans="2:17" s="142" customFormat="1" ht="13.95" customHeight="1" x14ac:dyDescent="0.3">
      <c r="B66" s="447"/>
      <c r="C66" s="462"/>
      <c r="D66" s="447"/>
      <c r="E66" s="447"/>
      <c r="F66" s="465"/>
      <c r="G66" s="465"/>
      <c r="H66" s="462"/>
      <c r="I66" s="468"/>
      <c r="J66" s="468"/>
      <c r="K66" s="468"/>
      <c r="L66" s="468"/>
      <c r="M66" s="468"/>
      <c r="N66" s="466"/>
      <c r="O66" s="229" t="s">
        <v>42</v>
      </c>
      <c r="P66" s="453"/>
      <c r="Q66" s="456"/>
    </row>
    <row r="67" spans="2:17" s="142" customFormat="1" ht="15.6" customHeight="1" x14ac:dyDescent="0.3">
      <c r="B67" s="447"/>
      <c r="C67" s="462"/>
      <c r="D67" s="447"/>
      <c r="E67" s="447"/>
      <c r="F67" s="465"/>
      <c r="G67" s="465"/>
      <c r="H67" s="462"/>
      <c r="I67" s="468"/>
      <c r="J67" s="468"/>
      <c r="K67" s="468"/>
      <c r="L67" s="468"/>
      <c r="M67" s="468"/>
      <c r="N67" s="464" t="s">
        <v>436</v>
      </c>
      <c r="O67" s="230">
        <f>O83+O93+O103+O113+O123+O139+O149+O191</f>
        <v>8.86</v>
      </c>
      <c r="P67" s="451" t="s">
        <v>20</v>
      </c>
      <c r="Q67" s="454" t="s">
        <v>375</v>
      </c>
    </row>
    <row r="68" spans="2:17" s="142" customFormat="1" ht="15.6" x14ac:dyDescent="0.3">
      <c r="B68" s="447"/>
      <c r="C68" s="462"/>
      <c r="D68" s="447"/>
      <c r="E68" s="447"/>
      <c r="F68" s="465"/>
      <c r="G68" s="465"/>
      <c r="H68" s="462"/>
      <c r="I68" s="468"/>
      <c r="J68" s="468"/>
      <c r="K68" s="468"/>
      <c r="L68" s="468"/>
      <c r="M68" s="468"/>
      <c r="N68" s="466"/>
      <c r="O68" s="229" t="s">
        <v>42</v>
      </c>
      <c r="P68" s="453"/>
      <c r="Q68" s="456"/>
    </row>
    <row r="69" spans="2:17" s="142" customFormat="1" ht="15.6" customHeight="1" x14ac:dyDescent="0.3">
      <c r="B69" s="447"/>
      <c r="C69" s="462"/>
      <c r="D69" s="447"/>
      <c r="E69" s="447"/>
      <c r="F69" s="465"/>
      <c r="G69" s="465"/>
      <c r="H69" s="462"/>
      <c r="I69" s="468"/>
      <c r="J69" s="468"/>
      <c r="K69" s="468"/>
      <c r="L69" s="468"/>
      <c r="M69" s="468"/>
      <c r="N69" s="464" t="s">
        <v>616</v>
      </c>
      <c r="O69" s="232">
        <f>O75+O85+O95+O105+O115+O125+O131+O151+O183+O193</f>
        <v>10</v>
      </c>
      <c r="P69" s="451" t="s">
        <v>20</v>
      </c>
      <c r="Q69" s="454" t="s">
        <v>375</v>
      </c>
    </row>
    <row r="70" spans="2:17" s="142" customFormat="1" ht="98.4" customHeight="1" x14ac:dyDescent="0.3">
      <c r="B70" s="447"/>
      <c r="C70" s="462"/>
      <c r="D70" s="447"/>
      <c r="E70" s="447"/>
      <c r="F70" s="465"/>
      <c r="G70" s="465"/>
      <c r="H70" s="462"/>
      <c r="I70" s="468"/>
      <c r="J70" s="468"/>
      <c r="K70" s="468"/>
      <c r="L70" s="468"/>
      <c r="M70" s="468"/>
      <c r="N70" s="466"/>
      <c r="O70" s="229" t="s">
        <v>42</v>
      </c>
      <c r="P70" s="453"/>
      <c r="Q70" s="456"/>
    </row>
    <row r="71" spans="2:17" s="142" customFormat="1" ht="15.6" x14ac:dyDescent="0.3">
      <c r="B71" s="245" t="s">
        <v>622</v>
      </c>
      <c r="C71" s="293" t="s">
        <v>20</v>
      </c>
      <c r="D71" s="245" t="s">
        <v>303</v>
      </c>
      <c r="E71" s="243" t="s">
        <v>20</v>
      </c>
      <c r="F71" s="293" t="s">
        <v>20</v>
      </c>
      <c r="G71" s="245" t="s">
        <v>270</v>
      </c>
      <c r="H71" s="293" t="s">
        <v>20</v>
      </c>
      <c r="I71" s="290">
        <f>SUM(J71:M76)</f>
        <v>2705882.36</v>
      </c>
      <c r="J71" s="301">
        <v>0</v>
      </c>
      <c r="K71" s="301">
        <v>0</v>
      </c>
      <c r="L71" s="290">
        <v>2300000</v>
      </c>
      <c r="M71" s="290">
        <v>405882.36</v>
      </c>
      <c r="N71" s="245" t="s">
        <v>612</v>
      </c>
      <c r="O71" s="31">
        <v>5.01</v>
      </c>
      <c r="P71" s="279" t="s">
        <v>274</v>
      </c>
      <c r="Q71" s="279" t="s">
        <v>259</v>
      </c>
    </row>
    <row r="72" spans="2:17" s="142" customFormat="1" ht="33" customHeight="1" x14ac:dyDescent="0.3">
      <c r="B72" s="246"/>
      <c r="C72" s="294"/>
      <c r="D72" s="246"/>
      <c r="E72" s="244"/>
      <c r="F72" s="294"/>
      <c r="G72" s="246"/>
      <c r="H72" s="294"/>
      <c r="I72" s="291"/>
      <c r="J72" s="302"/>
      <c r="K72" s="302"/>
      <c r="L72" s="291"/>
      <c r="M72" s="291"/>
      <c r="N72" s="252"/>
      <c r="O72" s="12" t="s">
        <v>42</v>
      </c>
      <c r="P72" s="280"/>
      <c r="Q72" s="280"/>
    </row>
    <row r="73" spans="2:17" s="142" customFormat="1" ht="15.6" x14ac:dyDescent="0.3">
      <c r="B73" s="246"/>
      <c r="C73" s="294"/>
      <c r="D73" s="246"/>
      <c r="E73" s="244"/>
      <c r="F73" s="294"/>
      <c r="G73" s="246"/>
      <c r="H73" s="294"/>
      <c r="I73" s="291"/>
      <c r="J73" s="302"/>
      <c r="K73" s="302"/>
      <c r="L73" s="291"/>
      <c r="M73" s="291"/>
      <c r="N73" s="245" t="s">
        <v>614</v>
      </c>
      <c r="O73" s="14">
        <v>50100</v>
      </c>
      <c r="P73" s="280"/>
      <c r="Q73" s="280"/>
    </row>
    <row r="74" spans="2:17" s="142" customFormat="1" ht="15.6" x14ac:dyDescent="0.3">
      <c r="B74" s="246"/>
      <c r="C74" s="294"/>
      <c r="D74" s="246"/>
      <c r="E74" s="244"/>
      <c r="F74" s="294"/>
      <c r="G74" s="246"/>
      <c r="H74" s="294"/>
      <c r="I74" s="291"/>
      <c r="J74" s="302"/>
      <c r="K74" s="302"/>
      <c r="L74" s="291"/>
      <c r="M74" s="291"/>
      <c r="N74" s="252"/>
      <c r="O74" s="12" t="s">
        <v>126</v>
      </c>
      <c r="P74" s="280"/>
      <c r="Q74" s="280"/>
    </row>
    <row r="75" spans="2:17" s="142" customFormat="1" ht="15.6" x14ac:dyDescent="0.3">
      <c r="B75" s="246"/>
      <c r="C75" s="294"/>
      <c r="D75" s="246"/>
      <c r="E75" s="244"/>
      <c r="F75" s="294"/>
      <c r="G75" s="246"/>
      <c r="H75" s="294"/>
      <c r="I75" s="291"/>
      <c r="J75" s="302"/>
      <c r="K75" s="302"/>
      <c r="L75" s="291"/>
      <c r="M75" s="291"/>
      <c r="N75" s="245" t="s">
        <v>616</v>
      </c>
      <c r="O75" s="220">
        <v>1</v>
      </c>
      <c r="P75" s="280"/>
      <c r="Q75" s="280"/>
    </row>
    <row r="76" spans="2:17" s="142" customFormat="1" ht="15.6" x14ac:dyDescent="0.3">
      <c r="B76" s="246"/>
      <c r="C76" s="294"/>
      <c r="D76" s="246"/>
      <c r="E76" s="244"/>
      <c r="F76" s="294"/>
      <c r="G76" s="246"/>
      <c r="H76" s="294"/>
      <c r="I76" s="291"/>
      <c r="J76" s="302"/>
      <c r="K76" s="302"/>
      <c r="L76" s="291"/>
      <c r="M76" s="291"/>
      <c r="N76" s="252"/>
      <c r="O76" s="12" t="s">
        <v>126</v>
      </c>
      <c r="P76" s="280"/>
      <c r="Q76" s="280"/>
    </row>
    <row r="77" spans="2:17" s="142" customFormat="1" ht="15.6" x14ac:dyDescent="0.3">
      <c r="B77" s="245" t="s">
        <v>623</v>
      </c>
      <c r="C77" s="293" t="s">
        <v>20</v>
      </c>
      <c r="D77" s="245" t="s">
        <v>272</v>
      </c>
      <c r="E77" s="245" t="s">
        <v>20</v>
      </c>
      <c r="F77" s="293" t="s">
        <v>20</v>
      </c>
      <c r="G77" s="245" t="s">
        <v>270</v>
      </c>
      <c r="H77" s="293" t="s">
        <v>20</v>
      </c>
      <c r="I77" s="290">
        <f>SUM(J77:M86)</f>
        <v>5500000</v>
      </c>
      <c r="J77" s="287">
        <v>0</v>
      </c>
      <c r="K77" s="304">
        <v>0</v>
      </c>
      <c r="L77" s="304">
        <v>4675000</v>
      </c>
      <c r="M77" s="304">
        <v>825000</v>
      </c>
      <c r="N77" s="245" t="s">
        <v>612</v>
      </c>
      <c r="O77" s="220">
        <v>15</v>
      </c>
      <c r="P77" s="279" t="s">
        <v>274</v>
      </c>
      <c r="Q77" s="279" t="s">
        <v>375</v>
      </c>
    </row>
    <row r="78" spans="2:17" s="142" customFormat="1" ht="36" customHeight="1" x14ac:dyDescent="0.3">
      <c r="B78" s="246"/>
      <c r="C78" s="294"/>
      <c r="D78" s="246"/>
      <c r="E78" s="246"/>
      <c r="F78" s="294"/>
      <c r="G78" s="246"/>
      <c r="H78" s="294"/>
      <c r="I78" s="291"/>
      <c r="J78" s="288"/>
      <c r="K78" s="305"/>
      <c r="L78" s="305"/>
      <c r="M78" s="305"/>
      <c r="N78" s="252"/>
      <c r="O78" s="12" t="s">
        <v>42</v>
      </c>
      <c r="P78" s="280"/>
      <c r="Q78" s="280"/>
    </row>
    <row r="79" spans="2:17" s="142" customFormat="1" ht="15.6" x14ac:dyDescent="0.3">
      <c r="B79" s="246"/>
      <c r="C79" s="294"/>
      <c r="D79" s="246"/>
      <c r="E79" s="246"/>
      <c r="F79" s="294"/>
      <c r="G79" s="246"/>
      <c r="H79" s="294"/>
      <c r="I79" s="291"/>
      <c r="J79" s="288"/>
      <c r="K79" s="305"/>
      <c r="L79" s="305"/>
      <c r="M79" s="305"/>
      <c r="N79" s="245" t="s">
        <v>613</v>
      </c>
      <c r="O79" s="14">
        <v>26982</v>
      </c>
      <c r="P79" s="280"/>
      <c r="Q79" s="280"/>
    </row>
    <row r="80" spans="2:17" s="142" customFormat="1" ht="15.6" x14ac:dyDescent="0.3">
      <c r="B80" s="246"/>
      <c r="C80" s="294"/>
      <c r="D80" s="246"/>
      <c r="E80" s="246"/>
      <c r="F80" s="294"/>
      <c r="G80" s="246"/>
      <c r="H80" s="294"/>
      <c r="I80" s="291"/>
      <c r="J80" s="288"/>
      <c r="K80" s="305"/>
      <c r="L80" s="305"/>
      <c r="M80" s="305"/>
      <c r="N80" s="252"/>
      <c r="O80" s="12" t="s">
        <v>42</v>
      </c>
      <c r="P80" s="280"/>
      <c r="Q80" s="280"/>
    </row>
    <row r="81" spans="2:17" s="142" customFormat="1" ht="15.6" x14ac:dyDescent="0.3">
      <c r="B81" s="246"/>
      <c r="C81" s="294"/>
      <c r="D81" s="246"/>
      <c r="E81" s="246"/>
      <c r="F81" s="294"/>
      <c r="G81" s="246"/>
      <c r="H81" s="294"/>
      <c r="I81" s="291"/>
      <c r="J81" s="288"/>
      <c r="K81" s="305"/>
      <c r="L81" s="305"/>
      <c r="M81" s="305"/>
      <c r="N81" s="245" t="s">
        <v>614</v>
      </c>
      <c r="O81" s="14">
        <v>150000</v>
      </c>
      <c r="P81" s="280"/>
      <c r="Q81" s="280"/>
    </row>
    <row r="82" spans="2:17" s="142" customFormat="1" ht="15.6" x14ac:dyDescent="0.3">
      <c r="B82" s="246"/>
      <c r="C82" s="294"/>
      <c r="D82" s="246"/>
      <c r="E82" s="246"/>
      <c r="F82" s="294"/>
      <c r="G82" s="246"/>
      <c r="H82" s="294"/>
      <c r="I82" s="291"/>
      <c r="J82" s="288"/>
      <c r="K82" s="305"/>
      <c r="L82" s="305"/>
      <c r="M82" s="305"/>
      <c r="N82" s="252"/>
      <c r="O82" s="12" t="s">
        <v>42</v>
      </c>
      <c r="P82" s="280"/>
      <c r="Q82" s="280"/>
    </row>
    <row r="83" spans="2:17" s="142" customFormat="1" ht="15.6" x14ac:dyDescent="0.3">
      <c r="B83" s="246"/>
      <c r="C83" s="294"/>
      <c r="D83" s="246"/>
      <c r="E83" s="246"/>
      <c r="F83" s="294"/>
      <c r="G83" s="246"/>
      <c r="H83" s="294"/>
      <c r="I83" s="291"/>
      <c r="J83" s="288"/>
      <c r="K83" s="305"/>
      <c r="L83" s="305"/>
      <c r="M83" s="305"/>
      <c r="N83" s="245" t="s">
        <v>436</v>
      </c>
      <c r="O83" s="30">
        <v>2.5</v>
      </c>
      <c r="P83" s="280"/>
      <c r="Q83" s="280"/>
    </row>
    <row r="84" spans="2:17" s="142" customFormat="1" ht="15.6" x14ac:dyDescent="0.3">
      <c r="B84" s="246"/>
      <c r="C84" s="294"/>
      <c r="D84" s="246"/>
      <c r="E84" s="246"/>
      <c r="F84" s="294"/>
      <c r="G84" s="246"/>
      <c r="H84" s="294"/>
      <c r="I84" s="291"/>
      <c r="J84" s="288"/>
      <c r="K84" s="305"/>
      <c r="L84" s="305"/>
      <c r="M84" s="305"/>
      <c r="N84" s="252"/>
      <c r="O84" s="12" t="s">
        <v>42</v>
      </c>
      <c r="P84" s="280"/>
      <c r="Q84" s="280"/>
    </row>
    <row r="85" spans="2:17" s="142" customFormat="1" ht="15.6" x14ac:dyDescent="0.3">
      <c r="B85" s="246"/>
      <c r="C85" s="294"/>
      <c r="D85" s="246"/>
      <c r="E85" s="246"/>
      <c r="F85" s="294"/>
      <c r="G85" s="246"/>
      <c r="H85" s="294"/>
      <c r="I85" s="291"/>
      <c r="J85" s="288"/>
      <c r="K85" s="305"/>
      <c r="L85" s="305"/>
      <c r="M85" s="305"/>
      <c r="N85" s="245" t="s">
        <v>616</v>
      </c>
      <c r="O85" s="220">
        <v>1</v>
      </c>
      <c r="P85" s="280"/>
      <c r="Q85" s="280"/>
    </row>
    <row r="86" spans="2:17" s="142" customFormat="1" ht="15.6" x14ac:dyDescent="0.3">
      <c r="B86" s="246"/>
      <c r="C86" s="294"/>
      <c r="D86" s="246"/>
      <c r="E86" s="246"/>
      <c r="F86" s="294"/>
      <c r="G86" s="246"/>
      <c r="H86" s="294"/>
      <c r="I86" s="291"/>
      <c r="J86" s="288"/>
      <c r="K86" s="305"/>
      <c r="L86" s="305"/>
      <c r="M86" s="305"/>
      <c r="N86" s="252"/>
      <c r="O86" s="12" t="s">
        <v>42</v>
      </c>
      <c r="P86" s="281"/>
      <c r="Q86" s="281"/>
    </row>
    <row r="87" spans="2:17" s="142" customFormat="1" ht="15.6" x14ac:dyDescent="0.3">
      <c r="B87" s="245" t="s">
        <v>624</v>
      </c>
      <c r="C87" s="293" t="s">
        <v>20</v>
      </c>
      <c r="D87" s="245" t="s">
        <v>286</v>
      </c>
      <c r="E87" s="245" t="s">
        <v>20</v>
      </c>
      <c r="F87" s="293" t="s">
        <v>20</v>
      </c>
      <c r="G87" s="245" t="s">
        <v>270</v>
      </c>
      <c r="H87" s="293" t="s">
        <v>20</v>
      </c>
      <c r="I87" s="290">
        <f>SUM(J87:M96)</f>
        <v>1176470.5900000001</v>
      </c>
      <c r="J87" s="301">
        <v>0</v>
      </c>
      <c r="K87" s="301">
        <v>0</v>
      </c>
      <c r="L87" s="290">
        <v>1000000</v>
      </c>
      <c r="M87" s="290">
        <v>176470.59</v>
      </c>
      <c r="N87" s="245" t="s">
        <v>612</v>
      </c>
      <c r="O87" s="133">
        <v>0.3</v>
      </c>
      <c r="P87" s="279" t="s">
        <v>625</v>
      </c>
      <c r="Q87" s="279" t="s">
        <v>626</v>
      </c>
    </row>
    <row r="88" spans="2:17" s="142" customFormat="1" ht="33.6" customHeight="1" x14ac:dyDescent="0.3">
      <c r="B88" s="246"/>
      <c r="C88" s="294"/>
      <c r="D88" s="246"/>
      <c r="E88" s="246"/>
      <c r="F88" s="294"/>
      <c r="G88" s="246"/>
      <c r="H88" s="294"/>
      <c r="I88" s="291"/>
      <c r="J88" s="302"/>
      <c r="K88" s="302"/>
      <c r="L88" s="291"/>
      <c r="M88" s="291"/>
      <c r="N88" s="252"/>
      <c r="O88" s="12" t="s">
        <v>42</v>
      </c>
      <c r="P88" s="280"/>
      <c r="Q88" s="280"/>
    </row>
    <row r="89" spans="2:17" s="142" customFormat="1" ht="18" customHeight="1" x14ac:dyDescent="0.3">
      <c r="B89" s="246"/>
      <c r="C89" s="294"/>
      <c r="D89" s="246"/>
      <c r="E89" s="246"/>
      <c r="F89" s="294"/>
      <c r="G89" s="246"/>
      <c r="H89" s="294"/>
      <c r="I89" s="291"/>
      <c r="J89" s="302"/>
      <c r="K89" s="302"/>
      <c r="L89" s="291"/>
      <c r="M89" s="291"/>
      <c r="N89" s="245" t="s">
        <v>613</v>
      </c>
      <c r="O89" s="14">
        <v>750</v>
      </c>
      <c r="P89" s="280"/>
      <c r="Q89" s="280"/>
    </row>
    <row r="90" spans="2:17" s="142" customFormat="1" ht="17.399999999999999" customHeight="1" x14ac:dyDescent="0.3">
      <c r="B90" s="246"/>
      <c r="C90" s="294"/>
      <c r="D90" s="246"/>
      <c r="E90" s="246"/>
      <c r="F90" s="294"/>
      <c r="G90" s="246"/>
      <c r="H90" s="294"/>
      <c r="I90" s="291"/>
      <c r="J90" s="302"/>
      <c r="K90" s="302"/>
      <c r="L90" s="291"/>
      <c r="M90" s="291"/>
      <c r="N90" s="252"/>
      <c r="O90" s="12" t="s">
        <v>42</v>
      </c>
      <c r="P90" s="280"/>
      <c r="Q90" s="280"/>
    </row>
    <row r="91" spans="2:17" s="142" customFormat="1" ht="15.6" x14ac:dyDescent="0.3">
      <c r="B91" s="246"/>
      <c r="C91" s="294"/>
      <c r="D91" s="246"/>
      <c r="E91" s="246"/>
      <c r="F91" s="294"/>
      <c r="G91" s="246"/>
      <c r="H91" s="294"/>
      <c r="I91" s="291"/>
      <c r="J91" s="302"/>
      <c r="K91" s="302"/>
      <c r="L91" s="291"/>
      <c r="M91" s="291"/>
      <c r="N91" s="245" t="s">
        <v>614</v>
      </c>
      <c r="O91" s="14">
        <v>3000</v>
      </c>
      <c r="P91" s="280"/>
      <c r="Q91" s="280"/>
    </row>
    <row r="92" spans="2:17" s="142" customFormat="1" ht="15.6" x14ac:dyDescent="0.3">
      <c r="B92" s="246"/>
      <c r="C92" s="294"/>
      <c r="D92" s="246"/>
      <c r="E92" s="246"/>
      <c r="F92" s="294"/>
      <c r="G92" s="246"/>
      <c r="H92" s="294"/>
      <c r="I92" s="291"/>
      <c r="J92" s="302"/>
      <c r="K92" s="302"/>
      <c r="L92" s="291"/>
      <c r="M92" s="291"/>
      <c r="N92" s="252"/>
      <c r="O92" s="12" t="s">
        <v>42</v>
      </c>
      <c r="P92" s="280"/>
      <c r="Q92" s="280"/>
    </row>
    <row r="93" spans="2:17" s="142" customFormat="1" ht="15.6" x14ac:dyDescent="0.3">
      <c r="B93" s="246"/>
      <c r="C93" s="294"/>
      <c r="D93" s="246"/>
      <c r="E93" s="246"/>
      <c r="F93" s="294"/>
      <c r="G93" s="246"/>
      <c r="H93" s="294"/>
      <c r="I93" s="291"/>
      <c r="J93" s="302"/>
      <c r="K93" s="302"/>
      <c r="L93" s="291"/>
      <c r="M93" s="291"/>
      <c r="N93" s="245" t="s">
        <v>436</v>
      </c>
      <c r="O93" s="31">
        <v>0.09</v>
      </c>
      <c r="P93" s="280"/>
      <c r="Q93" s="280"/>
    </row>
    <row r="94" spans="2:17" s="142" customFormat="1" ht="15.6" x14ac:dyDescent="0.3">
      <c r="B94" s="246"/>
      <c r="C94" s="294"/>
      <c r="D94" s="246"/>
      <c r="E94" s="246"/>
      <c r="F94" s="294"/>
      <c r="G94" s="246"/>
      <c r="H94" s="294"/>
      <c r="I94" s="291"/>
      <c r="J94" s="302"/>
      <c r="K94" s="302"/>
      <c r="L94" s="291"/>
      <c r="M94" s="291"/>
      <c r="N94" s="252"/>
      <c r="O94" s="12" t="s">
        <v>42</v>
      </c>
      <c r="P94" s="280"/>
      <c r="Q94" s="280"/>
    </row>
    <row r="95" spans="2:17" s="142" customFormat="1" ht="15.6" x14ac:dyDescent="0.3">
      <c r="B95" s="246"/>
      <c r="C95" s="294"/>
      <c r="D95" s="246"/>
      <c r="E95" s="246"/>
      <c r="F95" s="294"/>
      <c r="G95" s="246"/>
      <c r="H95" s="294"/>
      <c r="I95" s="291"/>
      <c r="J95" s="302"/>
      <c r="K95" s="302"/>
      <c r="L95" s="291"/>
      <c r="M95" s="291"/>
      <c r="N95" s="245" t="s">
        <v>616</v>
      </c>
      <c r="O95" s="220">
        <v>1</v>
      </c>
      <c r="P95" s="280"/>
      <c r="Q95" s="280"/>
    </row>
    <row r="96" spans="2:17" s="142" customFormat="1" ht="15.6" x14ac:dyDescent="0.3">
      <c r="B96" s="252"/>
      <c r="C96" s="295"/>
      <c r="D96" s="252"/>
      <c r="E96" s="246"/>
      <c r="F96" s="295"/>
      <c r="G96" s="252"/>
      <c r="H96" s="295"/>
      <c r="I96" s="291"/>
      <c r="J96" s="303"/>
      <c r="K96" s="303"/>
      <c r="L96" s="292"/>
      <c r="M96" s="292"/>
      <c r="N96" s="252"/>
      <c r="O96" s="12" t="s">
        <v>42</v>
      </c>
      <c r="P96" s="281"/>
      <c r="Q96" s="281"/>
    </row>
    <row r="97" spans="2:17" s="142" customFormat="1" ht="15.6" x14ac:dyDescent="0.3">
      <c r="B97" s="245" t="s">
        <v>627</v>
      </c>
      <c r="C97" s="293" t="s">
        <v>20</v>
      </c>
      <c r="D97" s="245" t="s">
        <v>297</v>
      </c>
      <c r="E97" s="245" t="s">
        <v>628</v>
      </c>
      <c r="F97" s="293" t="s">
        <v>20</v>
      </c>
      <c r="G97" s="245" t="s">
        <v>270</v>
      </c>
      <c r="H97" s="293" t="s">
        <v>20</v>
      </c>
      <c r="I97" s="290">
        <f>SUM(J97:M106)</f>
        <v>2704950.7600000002</v>
      </c>
      <c r="J97" s="287">
        <v>0</v>
      </c>
      <c r="K97" s="287">
        <v>0</v>
      </c>
      <c r="L97" s="290">
        <v>2299208.14</v>
      </c>
      <c r="M97" s="290">
        <v>405742.62</v>
      </c>
      <c r="N97" s="245" t="s">
        <v>612</v>
      </c>
      <c r="O97" s="31">
        <v>0.28000000000000003</v>
      </c>
      <c r="P97" s="279" t="s">
        <v>383</v>
      </c>
      <c r="Q97" s="279" t="s">
        <v>375</v>
      </c>
    </row>
    <row r="98" spans="2:17" s="142" customFormat="1" ht="31.2" customHeight="1" x14ac:dyDescent="0.3">
      <c r="B98" s="246"/>
      <c r="C98" s="294"/>
      <c r="D98" s="246"/>
      <c r="E98" s="246"/>
      <c r="F98" s="294"/>
      <c r="G98" s="246"/>
      <c r="H98" s="294"/>
      <c r="I98" s="291"/>
      <c r="J98" s="288"/>
      <c r="K98" s="288"/>
      <c r="L98" s="291"/>
      <c r="M98" s="291"/>
      <c r="N98" s="252"/>
      <c r="O98" s="12" t="s">
        <v>42</v>
      </c>
      <c r="P98" s="280"/>
      <c r="Q98" s="280"/>
    </row>
    <row r="99" spans="2:17" s="142" customFormat="1" ht="15.6" x14ac:dyDescent="0.3">
      <c r="B99" s="246"/>
      <c r="C99" s="294"/>
      <c r="D99" s="246"/>
      <c r="E99" s="246"/>
      <c r="F99" s="294"/>
      <c r="G99" s="246"/>
      <c r="H99" s="294"/>
      <c r="I99" s="291"/>
      <c r="J99" s="288"/>
      <c r="K99" s="288"/>
      <c r="L99" s="291"/>
      <c r="M99" s="291"/>
      <c r="N99" s="245" t="s">
        <v>613</v>
      </c>
      <c r="O99" s="14">
        <v>300</v>
      </c>
      <c r="P99" s="280"/>
      <c r="Q99" s="280"/>
    </row>
    <row r="100" spans="2:17" s="142" customFormat="1" ht="15.6" x14ac:dyDescent="0.3">
      <c r="B100" s="246"/>
      <c r="C100" s="294"/>
      <c r="D100" s="246"/>
      <c r="E100" s="246"/>
      <c r="F100" s="294"/>
      <c r="G100" s="246"/>
      <c r="H100" s="294"/>
      <c r="I100" s="291"/>
      <c r="J100" s="288"/>
      <c r="K100" s="288"/>
      <c r="L100" s="291"/>
      <c r="M100" s="291"/>
      <c r="N100" s="252"/>
      <c r="O100" s="12" t="s">
        <v>42</v>
      </c>
      <c r="P100" s="280"/>
      <c r="Q100" s="280"/>
    </row>
    <row r="101" spans="2:17" s="142" customFormat="1" ht="15.6" x14ac:dyDescent="0.3">
      <c r="B101" s="246"/>
      <c r="C101" s="294"/>
      <c r="D101" s="246"/>
      <c r="E101" s="246"/>
      <c r="F101" s="294"/>
      <c r="G101" s="246"/>
      <c r="H101" s="294"/>
      <c r="I101" s="291"/>
      <c r="J101" s="288"/>
      <c r="K101" s="288"/>
      <c r="L101" s="291"/>
      <c r="M101" s="291"/>
      <c r="N101" s="245" t="s">
        <v>614</v>
      </c>
      <c r="O101" s="14">
        <v>2800</v>
      </c>
      <c r="P101" s="280"/>
      <c r="Q101" s="280"/>
    </row>
    <row r="102" spans="2:17" s="142" customFormat="1" ht="15.6" x14ac:dyDescent="0.3">
      <c r="B102" s="246"/>
      <c r="C102" s="294"/>
      <c r="D102" s="246"/>
      <c r="E102" s="246"/>
      <c r="F102" s="294"/>
      <c r="G102" s="246"/>
      <c r="H102" s="294"/>
      <c r="I102" s="291"/>
      <c r="J102" s="288"/>
      <c r="K102" s="288"/>
      <c r="L102" s="291"/>
      <c r="M102" s="291"/>
      <c r="N102" s="252"/>
      <c r="O102" s="12" t="s">
        <v>42</v>
      </c>
      <c r="P102" s="280"/>
      <c r="Q102" s="280"/>
    </row>
    <row r="103" spans="2:17" s="142" customFormat="1" ht="15.6" x14ac:dyDescent="0.3">
      <c r="B103" s="246"/>
      <c r="C103" s="294"/>
      <c r="D103" s="246"/>
      <c r="E103" s="246"/>
      <c r="F103" s="294"/>
      <c r="G103" s="246"/>
      <c r="H103" s="294"/>
      <c r="I103" s="291"/>
      <c r="J103" s="288"/>
      <c r="K103" s="288"/>
      <c r="L103" s="291"/>
      <c r="M103" s="291"/>
      <c r="N103" s="245" t="s">
        <v>436</v>
      </c>
      <c r="O103" s="221">
        <v>0.77</v>
      </c>
      <c r="P103" s="280"/>
      <c r="Q103" s="280"/>
    </row>
    <row r="104" spans="2:17" s="142" customFormat="1" ht="15.6" x14ac:dyDescent="0.3">
      <c r="B104" s="246"/>
      <c r="C104" s="294"/>
      <c r="D104" s="246"/>
      <c r="E104" s="246"/>
      <c r="F104" s="294"/>
      <c r="G104" s="246"/>
      <c r="H104" s="294"/>
      <c r="I104" s="291"/>
      <c r="J104" s="288"/>
      <c r="K104" s="288"/>
      <c r="L104" s="291"/>
      <c r="M104" s="291"/>
      <c r="N104" s="252"/>
      <c r="O104" s="12" t="s">
        <v>42</v>
      </c>
      <c r="P104" s="280"/>
      <c r="Q104" s="280"/>
    </row>
    <row r="105" spans="2:17" s="142" customFormat="1" ht="15.6" x14ac:dyDescent="0.3">
      <c r="B105" s="246"/>
      <c r="C105" s="294"/>
      <c r="D105" s="246"/>
      <c r="E105" s="246"/>
      <c r="F105" s="294"/>
      <c r="G105" s="246"/>
      <c r="H105" s="294"/>
      <c r="I105" s="291"/>
      <c r="J105" s="288"/>
      <c r="K105" s="288"/>
      <c r="L105" s="291"/>
      <c r="M105" s="291"/>
      <c r="N105" s="245" t="s">
        <v>616</v>
      </c>
      <c r="O105" s="220">
        <v>1</v>
      </c>
      <c r="P105" s="280"/>
      <c r="Q105" s="280"/>
    </row>
    <row r="106" spans="2:17" s="142" customFormat="1" ht="15.6" x14ac:dyDescent="0.3">
      <c r="B106" s="246"/>
      <c r="C106" s="294"/>
      <c r="D106" s="246"/>
      <c r="E106" s="246"/>
      <c r="F106" s="294"/>
      <c r="G106" s="246"/>
      <c r="H106" s="294"/>
      <c r="I106" s="291"/>
      <c r="J106" s="288"/>
      <c r="K106" s="288"/>
      <c r="L106" s="291"/>
      <c r="M106" s="291"/>
      <c r="N106" s="252"/>
      <c r="O106" s="12" t="s">
        <v>42</v>
      </c>
      <c r="P106" s="281"/>
      <c r="Q106" s="281"/>
    </row>
    <row r="107" spans="2:17" s="142" customFormat="1" ht="15.6" x14ac:dyDescent="0.3">
      <c r="B107" s="245" t="s">
        <v>629</v>
      </c>
      <c r="C107" s="293" t="s">
        <v>20</v>
      </c>
      <c r="D107" s="245" t="s">
        <v>297</v>
      </c>
      <c r="E107" s="245" t="s">
        <v>630</v>
      </c>
      <c r="F107" s="293" t="s">
        <v>20</v>
      </c>
      <c r="G107" s="245" t="s">
        <v>270</v>
      </c>
      <c r="H107" s="293" t="s">
        <v>20</v>
      </c>
      <c r="I107" s="290">
        <f>SUM(J107:M115)</f>
        <v>960058.83</v>
      </c>
      <c r="J107" s="287">
        <v>0</v>
      </c>
      <c r="K107" s="287">
        <v>0</v>
      </c>
      <c r="L107" s="290">
        <v>816050</v>
      </c>
      <c r="M107" s="290">
        <v>144008.82999999999</v>
      </c>
      <c r="N107" s="245" t="s">
        <v>612</v>
      </c>
      <c r="O107" s="221">
        <v>25</v>
      </c>
      <c r="P107" s="279" t="s">
        <v>383</v>
      </c>
      <c r="Q107" s="279" t="s">
        <v>375</v>
      </c>
    </row>
    <row r="108" spans="2:17" s="142" customFormat="1" ht="33.6" customHeight="1" x14ac:dyDescent="0.3">
      <c r="B108" s="246"/>
      <c r="C108" s="294"/>
      <c r="D108" s="246"/>
      <c r="E108" s="246"/>
      <c r="F108" s="294"/>
      <c r="G108" s="246"/>
      <c r="H108" s="294"/>
      <c r="I108" s="291"/>
      <c r="J108" s="288"/>
      <c r="K108" s="288"/>
      <c r="L108" s="291"/>
      <c r="M108" s="291"/>
      <c r="N108" s="252"/>
      <c r="O108" s="12" t="s">
        <v>42</v>
      </c>
      <c r="P108" s="280"/>
      <c r="Q108" s="280"/>
    </row>
    <row r="109" spans="2:17" s="142" customFormat="1" ht="15.6" x14ac:dyDescent="0.3">
      <c r="B109" s="246"/>
      <c r="C109" s="294"/>
      <c r="D109" s="246"/>
      <c r="E109" s="246"/>
      <c r="F109" s="294"/>
      <c r="G109" s="246"/>
      <c r="H109" s="294"/>
      <c r="I109" s="291"/>
      <c r="J109" s="288"/>
      <c r="K109" s="288"/>
      <c r="L109" s="291"/>
      <c r="M109" s="291"/>
      <c r="N109" s="245" t="s">
        <v>613</v>
      </c>
      <c r="O109" s="14">
        <v>500</v>
      </c>
      <c r="P109" s="280"/>
      <c r="Q109" s="280"/>
    </row>
    <row r="110" spans="2:17" s="142" customFormat="1" ht="15.6" x14ac:dyDescent="0.3">
      <c r="B110" s="246"/>
      <c r="C110" s="294"/>
      <c r="D110" s="246"/>
      <c r="E110" s="246"/>
      <c r="F110" s="294"/>
      <c r="G110" s="246"/>
      <c r="H110" s="294"/>
      <c r="I110" s="291"/>
      <c r="J110" s="288"/>
      <c r="K110" s="288"/>
      <c r="L110" s="291"/>
      <c r="M110" s="291"/>
      <c r="N110" s="252"/>
      <c r="O110" s="12" t="s">
        <v>42</v>
      </c>
      <c r="P110" s="280"/>
      <c r="Q110" s="280"/>
    </row>
    <row r="111" spans="2:17" s="142" customFormat="1" ht="15.6" x14ac:dyDescent="0.3">
      <c r="B111" s="246"/>
      <c r="C111" s="294"/>
      <c r="D111" s="246"/>
      <c r="E111" s="246"/>
      <c r="F111" s="294"/>
      <c r="G111" s="246"/>
      <c r="H111" s="294"/>
      <c r="I111" s="291"/>
      <c r="J111" s="288"/>
      <c r="K111" s="288"/>
      <c r="L111" s="291"/>
      <c r="M111" s="291"/>
      <c r="N111" s="245" t="s">
        <v>614</v>
      </c>
      <c r="O111" s="14">
        <v>250000</v>
      </c>
      <c r="P111" s="280"/>
      <c r="Q111" s="280"/>
    </row>
    <row r="112" spans="2:17" s="142" customFormat="1" ht="15.6" x14ac:dyDescent="0.3">
      <c r="B112" s="246"/>
      <c r="C112" s="294"/>
      <c r="D112" s="246"/>
      <c r="E112" s="246"/>
      <c r="F112" s="294"/>
      <c r="G112" s="246"/>
      <c r="H112" s="294"/>
      <c r="I112" s="291"/>
      <c r="J112" s="288"/>
      <c r="K112" s="288"/>
      <c r="L112" s="291"/>
      <c r="M112" s="291"/>
      <c r="N112" s="252"/>
      <c r="O112" s="12" t="s">
        <v>42</v>
      </c>
      <c r="P112" s="280"/>
      <c r="Q112" s="280"/>
    </row>
    <row r="113" spans="2:17" s="142" customFormat="1" ht="15.6" x14ac:dyDescent="0.3">
      <c r="B113" s="246"/>
      <c r="C113" s="294"/>
      <c r="D113" s="246"/>
      <c r="E113" s="246"/>
      <c r="F113" s="294"/>
      <c r="G113" s="246"/>
      <c r="H113" s="294"/>
      <c r="I113" s="291"/>
      <c r="J113" s="288"/>
      <c r="K113" s="288"/>
      <c r="L113" s="291"/>
      <c r="M113" s="291"/>
      <c r="N113" s="245" t="s">
        <v>436</v>
      </c>
      <c r="O113" s="221">
        <v>0.5</v>
      </c>
      <c r="P113" s="280"/>
      <c r="Q113" s="280"/>
    </row>
    <row r="114" spans="2:17" s="142" customFormat="1" ht="15.6" x14ac:dyDescent="0.3">
      <c r="B114" s="246"/>
      <c r="C114" s="294"/>
      <c r="D114" s="246"/>
      <c r="E114" s="246"/>
      <c r="F114" s="294"/>
      <c r="G114" s="246"/>
      <c r="H114" s="294"/>
      <c r="I114" s="291"/>
      <c r="J114" s="288"/>
      <c r="K114" s="288"/>
      <c r="L114" s="291"/>
      <c r="M114" s="291"/>
      <c r="N114" s="252"/>
      <c r="O114" s="12" t="s">
        <v>42</v>
      </c>
      <c r="P114" s="280"/>
      <c r="Q114" s="280"/>
    </row>
    <row r="115" spans="2:17" s="142" customFormat="1" ht="15.6" x14ac:dyDescent="0.3">
      <c r="B115" s="246"/>
      <c r="C115" s="294"/>
      <c r="D115" s="246"/>
      <c r="E115" s="246"/>
      <c r="F115" s="294"/>
      <c r="G115" s="246"/>
      <c r="H115" s="294"/>
      <c r="I115" s="291"/>
      <c r="J115" s="288"/>
      <c r="K115" s="288"/>
      <c r="L115" s="291"/>
      <c r="M115" s="291"/>
      <c r="N115" s="245" t="s">
        <v>616</v>
      </c>
      <c r="O115" s="220">
        <v>1</v>
      </c>
      <c r="P115" s="280"/>
      <c r="Q115" s="280"/>
    </row>
    <row r="116" spans="2:17" s="142" customFormat="1" ht="15.6" x14ac:dyDescent="0.3">
      <c r="B116" s="252"/>
      <c r="C116" s="295"/>
      <c r="D116" s="252"/>
      <c r="E116" s="252"/>
      <c r="F116" s="295"/>
      <c r="G116" s="252"/>
      <c r="H116" s="295"/>
      <c r="I116" s="292"/>
      <c r="J116" s="289"/>
      <c r="K116" s="289"/>
      <c r="L116" s="292"/>
      <c r="M116" s="292"/>
      <c r="N116" s="252"/>
      <c r="O116" s="12" t="s">
        <v>42</v>
      </c>
      <c r="P116" s="281"/>
      <c r="Q116" s="281"/>
    </row>
    <row r="117" spans="2:17" s="142" customFormat="1" ht="15.6" x14ac:dyDescent="0.3">
      <c r="B117" s="245" t="s">
        <v>631</v>
      </c>
      <c r="C117" s="293" t="s">
        <v>20</v>
      </c>
      <c r="D117" s="245" t="s">
        <v>291</v>
      </c>
      <c r="E117" s="245" t="s">
        <v>20</v>
      </c>
      <c r="F117" s="293" t="s">
        <v>20</v>
      </c>
      <c r="G117" s="245" t="s">
        <v>270</v>
      </c>
      <c r="H117" s="293" t="s">
        <v>20</v>
      </c>
      <c r="I117" s="290">
        <f>SUM(J117:M125)</f>
        <v>6262665.0899999999</v>
      </c>
      <c r="J117" s="287">
        <v>0</v>
      </c>
      <c r="K117" s="287">
        <v>0</v>
      </c>
      <c r="L117" s="290">
        <v>5323265.32</v>
      </c>
      <c r="M117" s="290">
        <v>939399.77</v>
      </c>
      <c r="N117" s="245" t="s">
        <v>612</v>
      </c>
      <c r="O117" s="221">
        <v>0.96</v>
      </c>
      <c r="P117" s="279" t="s">
        <v>359</v>
      </c>
      <c r="Q117" s="279" t="s">
        <v>375</v>
      </c>
    </row>
    <row r="118" spans="2:17" s="142" customFormat="1" ht="31.2" customHeight="1" x14ac:dyDescent="0.3">
      <c r="B118" s="246"/>
      <c r="C118" s="294"/>
      <c r="D118" s="246"/>
      <c r="E118" s="246"/>
      <c r="F118" s="294"/>
      <c r="G118" s="246"/>
      <c r="H118" s="294"/>
      <c r="I118" s="291"/>
      <c r="J118" s="288"/>
      <c r="K118" s="288"/>
      <c r="L118" s="291"/>
      <c r="M118" s="291"/>
      <c r="N118" s="252"/>
      <c r="O118" s="12" t="s">
        <v>42</v>
      </c>
      <c r="P118" s="280"/>
      <c r="Q118" s="280"/>
    </row>
    <row r="119" spans="2:17" s="142" customFormat="1" ht="17.399999999999999" customHeight="1" x14ac:dyDescent="0.3">
      <c r="B119" s="246"/>
      <c r="C119" s="294"/>
      <c r="D119" s="246"/>
      <c r="E119" s="246"/>
      <c r="F119" s="294"/>
      <c r="G119" s="246"/>
      <c r="H119" s="294"/>
      <c r="I119" s="291"/>
      <c r="J119" s="288"/>
      <c r="K119" s="288"/>
      <c r="L119" s="291"/>
      <c r="M119" s="291"/>
      <c r="N119" s="245" t="s">
        <v>613</v>
      </c>
      <c r="O119" s="196" t="s">
        <v>632</v>
      </c>
      <c r="P119" s="280"/>
      <c r="Q119" s="280"/>
    </row>
    <row r="120" spans="2:17" s="142" customFormat="1" ht="17.399999999999999" customHeight="1" x14ac:dyDescent="0.3">
      <c r="B120" s="246"/>
      <c r="C120" s="294"/>
      <c r="D120" s="246"/>
      <c r="E120" s="246"/>
      <c r="F120" s="294"/>
      <c r="G120" s="246"/>
      <c r="H120" s="294"/>
      <c r="I120" s="291"/>
      <c r="J120" s="288"/>
      <c r="K120" s="288"/>
      <c r="L120" s="291"/>
      <c r="M120" s="291"/>
      <c r="N120" s="252"/>
      <c r="O120" s="26" t="s">
        <v>42</v>
      </c>
      <c r="P120" s="280"/>
      <c r="Q120" s="280"/>
    </row>
    <row r="121" spans="2:17" s="142" customFormat="1" ht="15.6" x14ac:dyDescent="0.3">
      <c r="B121" s="246"/>
      <c r="C121" s="294"/>
      <c r="D121" s="246"/>
      <c r="E121" s="246"/>
      <c r="F121" s="294"/>
      <c r="G121" s="246"/>
      <c r="H121" s="294"/>
      <c r="I121" s="291"/>
      <c r="J121" s="288"/>
      <c r="K121" s="288"/>
      <c r="L121" s="291"/>
      <c r="M121" s="291"/>
      <c r="N121" s="245" t="s">
        <v>614</v>
      </c>
      <c r="O121" s="14">
        <v>9650</v>
      </c>
      <c r="P121" s="280"/>
      <c r="Q121" s="280"/>
    </row>
    <row r="122" spans="2:17" s="142" customFormat="1" ht="15.6" x14ac:dyDescent="0.3">
      <c r="B122" s="246"/>
      <c r="C122" s="294"/>
      <c r="D122" s="246"/>
      <c r="E122" s="246"/>
      <c r="F122" s="294"/>
      <c r="G122" s="246"/>
      <c r="H122" s="294"/>
      <c r="I122" s="291"/>
      <c r="J122" s="288"/>
      <c r="K122" s="288"/>
      <c r="L122" s="291"/>
      <c r="M122" s="291"/>
      <c r="N122" s="252"/>
      <c r="O122" s="12" t="s">
        <v>42</v>
      </c>
      <c r="P122" s="280"/>
      <c r="Q122" s="280"/>
    </row>
    <row r="123" spans="2:17" s="142" customFormat="1" ht="15.6" x14ac:dyDescent="0.3">
      <c r="B123" s="246"/>
      <c r="C123" s="294"/>
      <c r="D123" s="246"/>
      <c r="E123" s="246"/>
      <c r="F123" s="294"/>
      <c r="G123" s="246"/>
      <c r="H123" s="294"/>
      <c r="I123" s="291"/>
      <c r="J123" s="288"/>
      <c r="K123" s="288"/>
      <c r="L123" s="291"/>
      <c r="M123" s="291"/>
      <c r="N123" s="245" t="s">
        <v>436</v>
      </c>
      <c r="O123" s="186">
        <v>2.5</v>
      </c>
      <c r="P123" s="280"/>
      <c r="Q123" s="280"/>
    </row>
    <row r="124" spans="2:17" s="142" customFormat="1" ht="15.6" x14ac:dyDescent="0.3">
      <c r="B124" s="246"/>
      <c r="C124" s="294"/>
      <c r="D124" s="246"/>
      <c r="E124" s="246"/>
      <c r="F124" s="294"/>
      <c r="G124" s="246"/>
      <c r="H124" s="294"/>
      <c r="I124" s="291"/>
      <c r="J124" s="288"/>
      <c r="K124" s="288"/>
      <c r="L124" s="291"/>
      <c r="M124" s="291"/>
      <c r="N124" s="252"/>
      <c r="O124" s="26" t="s">
        <v>42</v>
      </c>
      <c r="P124" s="280"/>
      <c r="Q124" s="280"/>
    </row>
    <row r="125" spans="2:17" s="142" customFormat="1" ht="15.6" x14ac:dyDescent="0.3">
      <c r="B125" s="246"/>
      <c r="C125" s="294"/>
      <c r="D125" s="246"/>
      <c r="E125" s="246"/>
      <c r="F125" s="294"/>
      <c r="G125" s="246"/>
      <c r="H125" s="294"/>
      <c r="I125" s="291"/>
      <c r="J125" s="288"/>
      <c r="K125" s="288"/>
      <c r="L125" s="291"/>
      <c r="M125" s="291"/>
      <c r="N125" s="245" t="s">
        <v>616</v>
      </c>
      <c r="O125" s="220">
        <v>1</v>
      </c>
      <c r="P125" s="280"/>
      <c r="Q125" s="280"/>
    </row>
    <row r="126" spans="2:17" s="142" customFormat="1" ht="15.6" x14ac:dyDescent="0.3">
      <c r="B126" s="252"/>
      <c r="C126" s="295"/>
      <c r="D126" s="252"/>
      <c r="E126" s="252"/>
      <c r="F126" s="295"/>
      <c r="G126" s="252"/>
      <c r="H126" s="295"/>
      <c r="I126" s="292"/>
      <c r="J126" s="289"/>
      <c r="K126" s="289"/>
      <c r="L126" s="292"/>
      <c r="M126" s="292"/>
      <c r="N126" s="252"/>
      <c r="O126" s="12" t="s">
        <v>42</v>
      </c>
      <c r="P126" s="281"/>
      <c r="Q126" s="281"/>
    </row>
    <row r="127" spans="2:17" s="142" customFormat="1" ht="15.6" x14ac:dyDescent="0.3">
      <c r="B127" s="245" t="s">
        <v>633</v>
      </c>
      <c r="C127" s="293" t="s">
        <v>20</v>
      </c>
      <c r="D127" s="245" t="s">
        <v>291</v>
      </c>
      <c r="E127" s="245" t="s">
        <v>20</v>
      </c>
      <c r="F127" s="293" t="s">
        <v>20</v>
      </c>
      <c r="G127" s="245" t="s">
        <v>270</v>
      </c>
      <c r="H127" s="293" t="s">
        <v>20</v>
      </c>
      <c r="I127" s="290">
        <f>SUM(J127:M131)</f>
        <v>2383000</v>
      </c>
      <c r="J127" s="287">
        <v>0</v>
      </c>
      <c r="K127" s="287">
        <v>0</v>
      </c>
      <c r="L127" s="290">
        <v>2025550</v>
      </c>
      <c r="M127" s="290">
        <v>357450</v>
      </c>
      <c r="N127" s="245" t="s">
        <v>612</v>
      </c>
      <c r="O127" s="221">
        <v>10.84</v>
      </c>
      <c r="P127" s="279" t="s">
        <v>279</v>
      </c>
      <c r="Q127" s="279" t="s">
        <v>375</v>
      </c>
    </row>
    <row r="128" spans="2:17" s="142" customFormat="1" ht="31.95" customHeight="1" x14ac:dyDescent="0.3">
      <c r="B128" s="246"/>
      <c r="C128" s="294"/>
      <c r="D128" s="246"/>
      <c r="E128" s="246"/>
      <c r="F128" s="294"/>
      <c r="G128" s="246"/>
      <c r="H128" s="294"/>
      <c r="I128" s="291"/>
      <c r="J128" s="288"/>
      <c r="K128" s="288"/>
      <c r="L128" s="291"/>
      <c r="M128" s="291"/>
      <c r="N128" s="252"/>
      <c r="O128" s="12" t="s">
        <v>42</v>
      </c>
      <c r="P128" s="280"/>
      <c r="Q128" s="280"/>
    </row>
    <row r="129" spans="2:17" s="142" customFormat="1" ht="15.6" x14ac:dyDescent="0.3">
      <c r="B129" s="246"/>
      <c r="C129" s="294"/>
      <c r="D129" s="246"/>
      <c r="E129" s="246"/>
      <c r="F129" s="294"/>
      <c r="G129" s="246"/>
      <c r="H129" s="294"/>
      <c r="I129" s="291"/>
      <c r="J129" s="288"/>
      <c r="K129" s="288"/>
      <c r="L129" s="291"/>
      <c r="M129" s="291"/>
      <c r="N129" s="245" t="s">
        <v>614</v>
      </c>
      <c r="O129" s="14">
        <v>108400</v>
      </c>
      <c r="P129" s="280"/>
      <c r="Q129" s="280"/>
    </row>
    <row r="130" spans="2:17" s="142" customFormat="1" ht="15.6" x14ac:dyDescent="0.3">
      <c r="B130" s="246"/>
      <c r="C130" s="294"/>
      <c r="D130" s="246"/>
      <c r="E130" s="246"/>
      <c r="F130" s="294"/>
      <c r="G130" s="246"/>
      <c r="H130" s="294"/>
      <c r="I130" s="291"/>
      <c r="J130" s="288"/>
      <c r="K130" s="288"/>
      <c r="L130" s="291"/>
      <c r="M130" s="291"/>
      <c r="N130" s="252"/>
      <c r="O130" s="12" t="s">
        <v>42</v>
      </c>
      <c r="P130" s="280"/>
      <c r="Q130" s="280"/>
    </row>
    <row r="131" spans="2:17" s="142" customFormat="1" ht="16.2" customHeight="1" x14ac:dyDescent="0.3">
      <c r="B131" s="246"/>
      <c r="C131" s="294"/>
      <c r="D131" s="246"/>
      <c r="E131" s="246"/>
      <c r="F131" s="294"/>
      <c r="G131" s="246"/>
      <c r="H131" s="294"/>
      <c r="I131" s="291"/>
      <c r="J131" s="288"/>
      <c r="K131" s="288"/>
      <c r="L131" s="291"/>
      <c r="M131" s="291"/>
      <c r="N131" s="245" t="s">
        <v>616</v>
      </c>
      <c r="O131" s="220">
        <v>1</v>
      </c>
      <c r="P131" s="280"/>
      <c r="Q131" s="280"/>
    </row>
    <row r="132" spans="2:17" s="142" customFormat="1" ht="121.95" customHeight="1" x14ac:dyDescent="0.3">
      <c r="B132" s="252"/>
      <c r="C132" s="295"/>
      <c r="D132" s="252"/>
      <c r="E132" s="252"/>
      <c r="F132" s="295"/>
      <c r="G132" s="252"/>
      <c r="H132" s="295"/>
      <c r="I132" s="292"/>
      <c r="J132" s="289"/>
      <c r="K132" s="289"/>
      <c r="L132" s="292"/>
      <c r="M132" s="292"/>
      <c r="N132" s="252"/>
      <c r="O132" s="12" t="s">
        <v>42</v>
      </c>
      <c r="P132" s="281"/>
      <c r="Q132" s="281"/>
    </row>
    <row r="133" spans="2:17" s="142" customFormat="1" ht="15.6" customHeight="1" x14ac:dyDescent="0.3">
      <c r="B133" s="245" t="s">
        <v>634</v>
      </c>
      <c r="C133" s="293"/>
      <c r="D133" s="245"/>
      <c r="E133" s="245"/>
      <c r="F133" s="293"/>
      <c r="G133" s="245"/>
      <c r="H133" s="293"/>
      <c r="I133" s="290"/>
      <c r="J133" s="287"/>
      <c r="K133" s="304"/>
      <c r="L133" s="304"/>
      <c r="M133" s="304"/>
      <c r="N133" s="279"/>
      <c r="O133" s="476"/>
      <c r="P133" s="279"/>
      <c r="Q133" s="279"/>
    </row>
    <row r="134" spans="2:17" s="142" customFormat="1" ht="4.2" customHeight="1" x14ac:dyDescent="0.3">
      <c r="B134" s="246"/>
      <c r="C134" s="294"/>
      <c r="D134" s="246"/>
      <c r="E134" s="246"/>
      <c r="F134" s="294"/>
      <c r="G134" s="246"/>
      <c r="H134" s="294"/>
      <c r="I134" s="291"/>
      <c r="J134" s="288"/>
      <c r="K134" s="305"/>
      <c r="L134" s="305"/>
      <c r="M134" s="305"/>
      <c r="N134" s="280"/>
      <c r="O134" s="477"/>
      <c r="P134" s="280"/>
      <c r="Q134" s="280"/>
    </row>
    <row r="135" spans="2:17" s="142" customFormat="1" ht="15.6" hidden="1" customHeight="1" x14ac:dyDescent="0.3">
      <c r="B135" s="246"/>
      <c r="C135" s="294"/>
      <c r="D135" s="246"/>
      <c r="E135" s="246"/>
      <c r="F135" s="294"/>
      <c r="G135" s="246"/>
      <c r="H135" s="294"/>
      <c r="I135" s="291"/>
      <c r="J135" s="288"/>
      <c r="K135" s="305"/>
      <c r="L135" s="305"/>
      <c r="M135" s="305"/>
      <c r="N135" s="280"/>
      <c r="O135" s="477"/>
      <c r="P135" s="280"/>
      <c r="Q135" s="280"/>
    </row>
    <row r="136" spans="2:17" s="142" customFormat="1" ht="15.6" hidden="1" customHeight="1" x14ac:dyDescent="0.3">
      <c r="B136" s="246"/>
      <c r="C136" s="294"/>
      <c r="D136" s="246"/>
      <c r="E136" s="246"/>
      <c r="F136" s="294"/>
      <c r="G136" s="246"/>
      <c r="H136" s="294"/>
      <c r="I136" s="291"/>
      <c r="J136" s="288"/>
      <c r="K136" s="305"/>
      <c r="L136" s="305"/>
      <c r="M136" s="305"/>
      <c r="N136" s="280"/>
      <c r="O136" s="477"/>
      <c r="P136" s="280"/>
      <c r="Q136" s="280"/>
    </row>
    <row r="137" spans="2:17" s="142" customFormat="1" ht="15.6" hidden="1" customHeight="1" x14ac:dyDescent="0.3">
      <c r="B137" s="246"/>
      <c r="C137" s="294"/>
      <c r="D137" s="246"/>
      <c r="E137" s="246"/>
      <c r="F137" s="294"/>
      <c r="G137" s="246"/>
      <c r="H137" s="294"/>
      <c r="I137" s="291"/>
      <c r="J137" s="288"/>
      <c r="K137" s="305"/>
      <c r="L137" s="305"/>
      <c r="M137" s="305"/>
      <c r="N137" s="280"/>
      <c r="O137" s="477"/>
      <c r="P137" s="280"/>
      <c r="Q137" s="280"/>
    </row>
    <row r="138" spans="2:17" s="142" customFormat="1" ht="15.6" hidden="1" customHeight="1" x14ac:dyDescent="0.3">
      <c r="B138" s="246"/>
      <c r="C138" s="294"/>
      <c r="D138" s="246"/>
      <c r="E138" s="246"/>
      <c r="F138" s="294"/>
      <c r="G138" s="246"/>
      <c r="H138" s="294"/>
      <c r="I138" s="291"/>
      <c r="J138" s="288"/>
      <c r="K138" s="305"/>
      <c r="L138" s="305"/>
      <c r="M138" s="305"/>
      <c r="N138" s="280"/>
      <c r="O138" s="477"/>
      <c r="P138" s="280"/>
      <c r="Q138" s="280"/>
    </row>
    <row r="139" spans="2:17" s="142" customFormat="1" ht="15.6" hidden="1" customHeight="1" x14ac:dyDescent="0.3">
      <c r="B139" s="246"/>
      <c r="C139" s="294"/>
      <c r="D139" s="246"/>
      <c r="E139" s="246"/>
      <c r="F139" s="294"/>
      <c r="G139" s="246"/>
      <c r="H139" s="294"/>
      <c r="I139" s="291"/>
      <c r="J139" s="288"/>
      <c r="K139" s="305"/>
      <c r="L139" s="305"/>
      <c r="M139" s="305"/>
      <c r="N139" s="280"/>
      <c r="O139" s="477"/>
      <c r="P139" s="280"/>
      <c r="Q139" s="280"/>
    </row>
    <row r="140" spans="2:17" s="142" customFormat="1" ht="15.6" hidden="1" customHeight="1" x14ac:dyDescent="0.3">
      <c r="B140" s="246"/>
      <c r="C140" s="294"/>
      <c r="D140" s="246"/>
      <c r="E140" s="246"/>
      <c r="F140" s="294"/>
      <c r="G140" s="246"/>
      <c r="H140" s="294"/>
      <c r="I140" s="291"/>
      <c r="J140" s="288"/>
      <c r="K140" s="305"/>
      <c r="L140" s="305"/>
      <c r="M140" s="305"/>
      <c r="N140" s="280"/>
      <c r="O140" s="477"/>
      <c r="P140" s="280"/>
      <c r="Q140" s="280"/>
    </row>
    <row r="141" spans="2:17" s="142" customFormat="1" ht="15.6" hidden="1" customHeight="1" x14ac:dyDescent="0.3">
      <c r="B141" s="246"/>
      <c r="C141" s="294"/>
      <c r="D141" s="246"/>
      <c r="E141" s="246"/>
      <c r="F141" s="294"/>
      <c r="G141" s="246"/>
      <c r="H141" s="294"/>
      <c r="I141" s="291"/>
      <c r="J141" s="288"/>
      <c r="K141" s="305"/>
      <c r="L141" s="305"/>
      <c r="M141" s="305"/>
      <c r="N141" s="280"/>
      <c r="O141" s="477"/>
      <c r="P141" s="280"/>
      <c r="Q141" s="280"/>
    </row>
    <row r="142" spans="2:17" s="142" customFormat="1" ht="15.6" hidden="1" customHeight="1" x14ac:dyDescent="0.3">
      <c r="B142" s="246"/>
      <c r="C142" s="294"/>
      <c r="D142" s="246"/>
      <c r="E142" s="246"/>
      <c r="F142" s="294"/>
      <c r="G142" s="246"/>
      <c r="H142" s="294"/>
      <c r="I142" s="291"/>
      <c r="J142" s="288"/>
      <c r="K142" s="305"/>
      <c r="L142" s="305"/>
      <c r="M142" s="305"/>
      <c r="N142" s="281"/>
      <c r="O142" s="478"/>
      <c r="P142" s="281"/>
      <c r="Q142" s="281"/>
    </row>
    <row r="143" spans="2:17" s="142" customFormat="1" ht="15.6" x14ac:dyDescent="0.3">
      <c r="B143" s="245" t="s">
        <v>635</v>
      </c>
      <c r="C143" s="293" t="s">
        <v>20</v>
      </c>
      <c r="D143" s="245" t="s">
        <v>291</v>
      </c>
      <c r="E143" s="245" t="s">
        <v>20</v>
      </c>
      <c r="F143" s="293" t="s">
        <v>20</v>
      </c>
      <c r="G143" s="245" t="s">
        <v>270</v>
      </c>
      <c r="H143" s="293" t="s">
        <v>20</v>
      </c>
      <c r="I143" s="290">
        <f>SUM(J143:M151)</f>
        <v>500000</v>
      </c>
      <c r="J143" s="301">
        <v>0</v>
      </c>
      <c r="K143" s="301">
        <v>0</v>
      </c>
      <c r="L143" s="290">
        <v>425000</v>
      </c>
      <c r="M143" s="290">
        <v>75000</v>
      </c>
      <c r="N143" s="245" t="s">
        <v>612</v>
      </c>
      <c r="O143" s="30">
        <v>8.3000000000000007</v>
      </c>
      <c r="P143" s="279" t="s">
        <v>279</v>
      </c>
      <c r="Q143" s="279" t="s">
        <v>375</v>
      </c>
    </row>
    <row r="144" spans="2:17" s="142" customFormat="1" ht="34.200000000000003" customHeight="1" x14ac:dyDescent="0.3">
      <c r="B144" s="246"/>
      <c r="C144" s="294"/>
      <c r="D144" s="246"/>
      <c r="E144" s="246"/>
      <c r="F144" s="294"/>
      <c r="G144" s="246"/>
      <c r="H144" s="294"/>
      <c r="I144" s="291"/>
      <c r="J144" s="302"/>
      <c r="K144" s="302"/>
      <c r="L144" s="291"/>
      <c r="M144" s="291"/>
      <c r="N144" s="252"/>
      <c r="O144" s="12" t="s">
        <v>42</v>
      </c>
      <c r="P144" s="280"/>
      <c r="Q144" s="280"/>
    </row>
    <row r="145" spans="2:17" s="142" customFormat="1" ht="15.6" x14ac:dyDescent="0.3">
      <c r="B145" s="246"/>
      <c r="C145" s="294"/>
      <c r="D145" s="246"/>
      <c r="E145" s="246"/>
      <c r="F145" s="294"/>
      <c r="G145" s="246"/>
      <c r="H145" s="294"/>
      <c r="I145" s="291"/>
      <c r="J145" s="302"/>
      <c r="K145" s="302"/>
      <c r="L145" s="291"/>
      <c r="M145" s="291"/>
      <c r="N145" s="245" t="s">
        <v>613</v>
      </c>
      <c r="O145" s="14">
        <v>100</v>
      </c>
      <c r="P145" s="280"/>
      <c r="Q145" s="280"/>
    </row>
    <row r="146" spans="2:17" s="142" customFormat="1" ht="15.6" x14ac:dyDescent="0.3">
      <c r="B146" s="246"/>
      <c r="C146" s="294"/>
      <c r="D146" s="246"/>
      <c r="E146" s="246"/>
      <c r="F146" s="294"/>
      <c r="G146" s="246"/>
      <c r="H146" s="294"/>
      <c r="I146" s="291"/>
      <c r="J146" s="302"/>
      <c r="K146" s="302"/>
      <c r="L146" s="291"/>
      <c r="M146" s="291"/>
      <c r="N146" s="252"/>
      <c r="O146" s="12" t="s">
        <v>42</v>
      </c>
      <c r="P146" s="280"/>
      <c r="Q146" s="280"/>
    </row>
    <row r="147" spans="2:17" s="142" customFormat="1" ht="15.6" x14ac:dyDescent="0.3">
      <c r="B147" s="246"/>
      <c r="C147" s="294"/>
      <c r="D147" s="246"/>
      <c r="E147" s="246"/>
      <c r="F147" s="294"/>
      <c r="G147" s="246"/>
      <c r="H147" s="294"/>
      <c r="I147" s="291"/>
      <c r="J147" s="302"/>
      <c r="K147" s="302"/>
      <c r="L147" s="291"/>
      <c r="M147" s="291"/>
      <c r="N147" s="245" t="s">
        <v>614</v>
      </c>
      <c r="O147" s="14">
        <v>83000</v>
      </c>
      <c r="P147" s="280"/>
      <c r="Q147" s="280"/>
    </row>
    <row r="148" spans="2:17" s="142" customFormat="1" ht="15.6" x14ac:dyDescent="0.3">
      <c r="B148" s="246"/>
      <c r="C148" s="294"/>
      <c r="D148" s="246"/>
      <c r="E148" s="246"/>
      <c r="F148" s="294"/>
      <c r="G148" s="246"/>
      <c r="H148" s="294"/>
      <c r="I148" s="291"/>
      <c r="J148" s="302"/>
      <c r="K148" s="302"/>
      <c r="L148" s="291"/>
      <c r="M148" s="291"/>
      <c r="N148" s="252"/>
      <c r="O148" s="12" t="s">
        <v>42</v>
      </c>
      <c r="P148" s="280"/>
      <c r="Q148" s="280"/>
    </row>
    <row r="149" spans="2:17" s="142" customFormat="1" ht="15.6" x14ac:dyDescent="0.3">
      <c r="B149" s="246"/>
      <c r="C149" s="294"/>
      <c r="D149" s="246"/>
      <c r="E149" s="246"/>
      <c r="F149" s="294"/>
      <c r="G149" s="246"/>
      <c r="H149" s="294"/>
      <c r="I149" s="291"/>
      <c r="J149" s="302"/>
      <c r="K149" s="302"/>
      <c r="L149" s="291"/>
      <c r="M149" s="291"/>
      <c r="N149" s="245" t="s">
        <v>436</v>
      </c>
      <c r="O149" s="220">
        <v>1</v>
      </c>
      <c r="P149" s="280"/>
      <c r="Q149" s="280"/>
    </row>
    <row r="150" spans="2:17" s="142" customFormat="1" ht="15.6" x14ac:dyDescent="0.3">
      <c r="B150" s="246"/>
      <c r="C150" s="294"/>
      <c r="D150" s="246"/>
      <c r="E150" s="246"/>
      <c r="F150" s="294"/>
      <c r="G150" s="246"/>
      <c r="H150" s="294"/>
      <c r="I150" s="291"/>
      <c r="J150" s="302"/>
      <c r="K150" s="302"/>
      <c r="L150" s="291"/>
      <c r="M150" s="291"/>
      <c r="N150" s="252"/>
      <c r="O150" s="12" t="s">
        <v>42</v>
      </c>
      <c r="P150" s="280"/>
      <c r="Q150" s="280"/>
    </row>
    <row r="151" spans="2:17" s="142" customFormat="1" ht="15.6" x14ac:dyDescent="0.3">
      <c r="B151" s="246"/>
      <c r="C151" s="294"/>
      <c r="D151" s="246"/>
      <c r="E151" s="246"/>
      <c r="F151" s="294"/>
      <c r="G151" s="246"/>
      <c r="H151" s="294"/>
      <c r="I151" s="291"/>
      <c r="J151" s="302"/>
      <c r="K151" s="302"/>
      <c r="L151" s="291"/>
      <c r="M151" s="291"/>
      <c r="N151" s="245" t="s">
        <v>616</v>
      </c>
      <c r="O151" s="220">
        <v>1</v>
      </c>
      <c r="P151" s="280"/>
      <c r="Q151" s="280"/>
    </row>
    <row r="152" spans="2:17" s="142" customFormat="1" ht="15.6" x14ac:dyDescent="0.3">
      <c r="B152" s="252"/>
      <c r="C152" s="295"/>
      <c r="D152" s="252"/>
      <c r="E152" s="246"/>
      <c r="F152" s="295"/>
      <c r="G152" s="252"/>
      <c r="H152" s="295"/>
      <c r="I152" s="292"/>
      <c r="J152" s="303"/>
      <c r="K152" s="303"/>
      <c r="L152" s="292"/>
      <c r="M152" s="292"/>
      <c r="N152" s="252"/>
      <c r="O152" s="12" t="s">
        <v>42</v>
      </c>
      <c r="P152" s="281"/>
      <c r="Q152" s="281"/>
    </row>
    <row r="153" spans="2:17" s="142" customFormat="1" ht="15.6" customHeight="1" x14ac:dyDescent="0.3">
      <c r="B153" s="245" t="s">
        <v>636</v>
      </c>
      <c r="C153" s="293" t="s">
        <v>20</v>
      </c>
      <c r="D153" s="245" t="s">
        <v>20</v>
      </c>
      <c r="E153" s="245" t="s">
        <v>20</v>
      </c>
      <c r="F153" s="293" t="s">
        <v>20</v>
      </c>
      <c r="G153" s="245" t="s">
        <v>20</v>
      </c>
      <c r="H153" s="293" t="s">
        <v>20</v>
      </c>
      <c r="I153" s="245" t="s">
        <v>20</v>
      </c>
      <c r="J153" s="245" t="s">
        <v>20</v>
      </c>
      <c r="K153" s="245" t="s">
        <v>20</v>
      </c>
      <c r="L153" s="245" t="s">
        <v>20</v>
      </c>
      <c r="M153" s="245" t="s">
        <v>20</v>
      </c>
      <c r="N153" s="245" t="s">
        <v>20</v>
      </c>
      <c r="O153" s="245" t="s">
        <v>20</v>
      </c>
      <c r="P153" s="245" t="s">
        <v>20</v>
      </c>
      <c r="Q153" s="245" t="s">
        <v>20</v>
      </c>
    </row>
    <row r="154" spans="2:17" s="142" customFormat="1" ht="33" customHeight="1" x14ac:dyDescent="0.3">
      <c r="B154" s="246"/>
      <c r="C154" s="294"/>
      <c r="D154" s="246"/>
      <c r="E154" s="246"/>
      <c r="F154" s="294"/>
      <c r="G154" s="246"/>
      <c r="H154" s="294"/>
      <c r="I154" s="246"/>
      <c r="J154" s="246"/>
      <c r="K154" s="246"/>
      <c r="L154" s="246"/>
      <c r="M154" s="246"/>
      <c r="N154" s="246"/>
      <c r="O154" s="246"/>
      <c r="P154" s="246"/>
      <c r="Q154" s="246"/>
    </row>
    <row r="155" spans="2:17" s="142" customFormat="1" ht="15" customHeight="1" x14ac:dyDescent="0.3">
      <c r="B155" s="246"/>
      <c r="C155" s="294"/>
      <c r="D155" s="246"/>
      <c r="E155" s="246"/>
      <c r="F155" s="294"/>
      <c r="G155" s="246"/>
      <c r="H155" s="294"/>
      <c r="I155" s="246"/>
      <c r="J155" s="246"/>
      <c r="K155" s="246"/>
      <c r="L155" s="246"/>
      <c r="M155" s="246"/>
      <c r="N155" s="246"/>
      <c r="O155" s="246"/>
      <c r="P155" s="246"/>
      <c r="Q155" s="246"/>
    </row>
    <row r="156" spans="2:17" s="142" customFormat="1" ht="19.95" customHeight="1" x14ac:dyDescent="0.3">
      <c r="B156" s="246"/>
      <c r="C156" s="294"/>
      <c r="D156" s="246"/>
      <c r="E156" s="246"/>
      <c r="F156" s="294"/>
      <c r="G156" s="246"/>
      <c r="H156" s="294"/>
      <c r="I156" s="246"/>
      <c r="J156" s="246"/>
      <c r="K156" s="246"/>
      <c r="L156" s="246"/>
      <c r="M156" s="246"/>
      <c r="N156" s="246"/>
      <c r="O156" s="246"/>
      <c r="P156" s="246"/>
      <c r="Q156" s="246"/>
    </row>
    <row r="157" spans="2:17" s="142" customFormat="1" ht="15.6" customHeight="1" x14ac:dyDescent="0.3">
      <c r="B157" s="246"/>
      <c r="C157" s="294"/>
      <c r="D157" s="246"/>
      <c r="E157" s="246"/>
      <c r="F157" s="294"/>
      <c r="G157" s="246"/>
      <c r="H157" s="294"/>
      <c r="I157" s="246"/>
      <c r="J157" s="246"/>
      <c r="K157" s="246"/>
      <c r="L157" s="246"/>
      <c r="M157" s="246"/>
      <c r="N157" s="246"/>
      <c r="O157" s="246"/>
      <c r="P157" s="246"/>
      <c r="Q157" s="246"/>
    </row>
    <row r="158" spans="2:17" s="142" customFormat="1" ht="15.6" customHeight="1" x14ac:dyDescent="0.3">
      <c r="B158" s="246"/>
      <c r="C158" s="294"/>
      <c r="D158" s="246"/>
      <c r="E158" s="246"/>
      <c r="F158" s="294"/>
      <c r="G158" s="246"/>
      <c r="H158" s="294"/>
      <c r="I158" s="246"/>
      <c r="J158" s="246"/>
      <c r="K158" s="246"/>
      <c r="L158" s="246"/>
      <c r="M158" s="246"/>
      <c r="N158" s="246"/>
      <c r="O158" s="246"/>
      <c r="P158" s="246"/>
      <c r="Q158" s="246"/>
    </row>
    <row r="159" spans="2:17" s="142" customFormat="1" ht="15.6" customHeight="1" x14ac:dyDescent="0.3">
      <c r="B159" s="246"/>
      <c r="C159" s="294"/>
      <c r="D159" s="246"/>
      <c r="E159" s="246"/>
      <c r="F159" s="294"/>
      <c r="G159" s="246"/>
      <c r="H159" s="294"/>
      <c r="I159" s="246"/>
      <c r="J159" s="246"/>
      <c r="K159" s="246"/>
      <c r="L159" s="246"/>
      <c r="M159" s="246"/>
      <c r="N159" s="246"/>
      <c r="O159" s="246"/>
      <c r="P159" s="246"/>
      <c r="Q159" s="246"/>
    </row>
    <row r="160" spans="2:17" s="142" customFormat="1" ht="15.6" customHeight="1" x14ac:dyDescent="0.3">
      <c r="B160" s="246"/>
      <c r="C160" s="294"/>
      <c r="D160" s="246"/>
      <c r="E160" s="246"/>
      <c r="F160" s="294"/>
      <c r="G160" s="246"/>
      <c r="H160" s="294"/>
      <c r="I160" s="246"/>
      <c r="J160" s="246"/>
      <c r="K160" s="246"/>
      <c r="L160" s="246"/>
      <c r="M160" s="246"/>
      <c r="N160" s="246"/>
      <c r="O160" s="246"/>
      <c r="P160" s="246"/>
      <c r="Q160" s="246"/>
    </row>
    <row r="161" spans="2:17" s="142" customFormat="1" ht="15.6" customHeight="1" x14ac:dyDescent="0.3">
      <c r="B161" s="246"/>
      <c r="C161" s="294"/>
      <c r="D161" s="246"/>
      <c r="E161" s="246"/>
      <c r="F161" s="294"/>
      <c r="G161" s="246"/>
      <c r="H161" s="294"/>
      <c r="I161" s="246"/>
      <c r="J161" s="246"/>
      <c r="K161" s="246"/>
      <c r="L161" s="246"/>
      <c r="M161" s="246"/>
      <c r="N161" s="246"/>
      <c r="O161" s="246"/>
      <c r="P161" s="246"/>
      <c r="Q161" s="246"/>
    </row>
    <row r="162" spans="2:17" s="142" customFormat="1" ht="15.6" customHeight="1" x14ac:dyDescent="0.3">
      <c r="B162" s="246"/>
      <c r="C162" s="295"/>
      <c r="D162" s="252"/>
      <c r="E162" s="252"/>
      <c r="F162" s="295"/>
      <c r="G162" s="252"/>
      <c r="H162" s="295"/>
      <c r="I162" s="252"/>
      <c r="J162" s="252"/>
      <c r="K162" s="252"/>
      <c r="L162" s="252"/>
      <c r="M162" s="252"/>
      <c r="N162" s="252"/>
      <c r="O162" s="252"/>
      <c r="P162" s="252"/>
      <c r="Q162" s="252"/>
    </row>
    <row r="163" spans="2:17" s="142" customFormat="1" ht="15.6" customHeight="1" x14ac:dyDescent="0.3">
      <c r="B163" s="245" t="s">
        <v>637</v>
      </c>
      <c r="C163" s="293" t="s">
        <v>20</v>
      </c>
      <c r="D163" s="245" t="s">
        <v>20</v>
      </c>
      <c r="E163" s="245" t="s">
        <v>20</v>
      </c>
      <c r="F163" s="293" t="s">
        <v>20</v>
      </c>
      <c r="G163" s="245" t="s">
        <v>20</v>
      </c>
      <c r="H163" s="293" t="s">
        <v>20</v>
      </c>
      <c r="I163" s="245" t="s">
        <v>20</v>
      </c>
      <c r="J163" s="245" t="s">
        <v>20</v>
      </c>
      <c r="K163" s="245" t="s">
        <v>20</v>
      </c>
      <c r="L163" s="245" t="s">
        <v>20</v>
      </c>
      <c r="M163" s="245" t="s">
        <v>20</v>
      </c>
      <c r="N163" s="245" t="s">
        <v>20</v>
      </c>
      <c r="O163" s="245" t="s">
        <v>20</v>
      </c>
      <c r="P163" s="376" t="s">
        <v>20</v>
      </c>
      <c r="Q163" s="376" t="s">
        <v>20</v>
      </c>
    </row>
    <row r="164" spans="2:17" s="142" customFormat="1" ht="6" customHeight="1" x14ac:dyDescent="0.3">
      <c r="B164" s="246"/>
      <c r="C164" s="294"/>
      <c r="D164" s="246"/>
      <c r="E164" s="246"/>
      <c r="F164" s="294"/>
      <c r="G164" s="246"/>
      <c r="H164" s="294"/>
      <c r="I164" s="246"/>
      <c r="J164" s="246"/>
      <c r="K164" s="246"/>
      <c r="L164" s="246"/>
      <c r="M164" s="246"/>
      <c r="N164" s="246"/>
      <c r="O164" s="246"/>
      <c r="P164" s="377"/>
      <c r="Q164" s="377"/>
    </row>
    <row r="165" spans="2:17" s="142" customFormat="1" ht="15.6" hidden="1" customHeight="1" x14ac:dyDescent="0.3">
      <c r="B165" s="246"/>
      <c r="C165" s="294"/>
      <c r="D165" s="246"/>
      <c r="E165" s="246"/>
      <c r="F165" s="294"/>
      <c r="G165" s="246"/>
      <c r="H165" s="294"/>
      <c r="I165" s="246"/>
      <c r="J165" s="246"/>
      <c r="K165" s="246"/>
      <c r="L165" s="246"/>
      <c r="M165" s="246"/>
      <c r="N165" s="246"/>
      <c r="O165" s="246"/>
      <c r="P165" s="377"/>
      <c r="Q165" s="377"/>
    </row>
    <row r="166" spans="2:17" s="142" customFormat="1" ht="15.6" hidden="1" customHeight="1" x14ac:dyDescent="0.3">
      <c r="B166" s="246"/>
      <c r="C166" s="294"/>
      <c r="D166" s="246"/>
      <c r="E166" s="246"/>
      <c r="F166" s="294"/>
      <c r="G166" s="246"/>
      <c r="H166" s="294"/>
      <c r="I166" s="246"/>
      <c r="J166" s="246"/>
      <c r="K166" s="246"/>
      <c r="L166" s="246"/>
      <c r="M166" s="246"/>
      <c r="N166" s="246"/>
      <c r="O166" s="246"/>
      <c r="P166" s="377"/>
      <c r="Q166" s="377"/>
    </row>
    <row r="167" spans="2:17" s="142" customFormat="1" ht="15.6" hidden="1" customHeight="1" x14ac:dyDescent="0.3">
      <c r="B167" s="246"/>
      <c r="C167" s="294"/>
      <c r="D167" s="246"/>
      <c r="E167" s="246"/>
      <c r="F167" s="294"/>
      <c r="G167" s="246"/>
      <c r="H167" s="294"/>
      <c r="I167" s="246"/>
      <c r="J167" s="246"/>
      <c r="K167" s="246"/>
      <c r="L167" s="246"/>
      <c r="M167" s="246"/>
      <c r="N167" s="246"/>
      <c r="O167" s="246"/>
      <c r="P167" s="377"/>
      <c r="Q167" s="377"/>
    </row>
    <row r="168" spans="2:17" s="142" customFormat="1" ht="15.6" hidden="1" customHeight="1" x14ac:dyDescent="0.3">
      <c r="B168" s="246"/>
      <c r="C168" s="294"/>
      <c r="D168" s="246"/>
      <c r="E168" s="246"/>
      <c r="F168" s="294"/>
      <c r="G168" s="246"/>
      <c r="H168" s="294"/>
      <c r="I168" s="246"/>
      <c r="J168" s="246"/>
      <c r="K168" s="246"/>
      <c r="L168" s="246"/>
      <c r="M168" s="246"/>
      <c r="N168" s="246"/>
      <c r="O168" s="246"/>
      <c r="P168" s="377"/>
      <c r="Q168" s="377"/>
    </row>
    <row r="169" spans="2:17" s="142" customFormat="1" ht="15.6" hidden="1" customHeight="1" x14ac:dyDescent="0.3">
      <c r="B169" s="246"/>
      <c r="C169" s="294"/>
      <c r="D169" s="246"/>
      <c r="E169" s="246"/>
      <c r="F169" s="294"/>
      <c r="G169" s="246"/>
      <c r="H169" s="294"/>
      <c r="I169" s="246"/>
      <c r="J169" s="246"/>
      <c r="K169" s="246"/>
      <c r="L169" s="246"/>
      <c r="M169" s="246"/>
      <c r="N169" s="246"/>
      <c r="O169" s="246"/>
      <c r="P169" s="377"/>
      <c r="Q169" s="377"/>
    </row>
    <row r="170" spans="2:17" s="142" customFormat="1" ht="15.6" hidden="1" customHeight="1" x14ac:dyDescent="0.3">
      <c r="B170" s="246"/>
      <c r="C170" s="294"/>
      <c r="D170" s="246"/>
      <c r="E170" s="246"/>
      <c r="F170" s="294"/>
      <c r="G170" s="246"/>
      <c r="H170" s="294"/>
      <c r="I170" s="246"/>
      <c r="J170" s="246"/>
      <c r="K170" s="246"/>
      <c r="L170" s="246"/>
      <c r="M170" s="246"/>
      <c r="N170" s="246"/>
      <c r="O170" s="246"/>
      <c r="P170" s="377"/>
      <c r="Q170" s="377"/>
    </row>
    <row r="171" spans="2:17" s="142" customFormat="1" ht="15.6" hidden="1" customHeight="1" x14ac:dyDescent="0.3">
      <c r="B171" s="246"/>
      <c r="C171" s="294"/>
      <c r="D171" s="246"/>
      <c r="E171" s="246"/>
      <c r="F171" s="294"/>
      <c r="G171" s="246"/>
      <c r="H171" s="294"/>
      <c r="I171" s="246"/>
      <c r="J171" s="246"/>
      <c r="K171" s="246"/>
      <c r="L171" s="246"/>
      <c r="M171" s="246"/>
      <c r="N171" s="246"/>
      <c r="O171" s="246"/>
      <c r="P171" s="377"/>
      <c r="Q171" s="377"/>
    </row>
    <row r="172" spans="2:17" s="142" customFormat="1" ht="15.6" hidden="1" customHeight="1" x14ac:dyDescent="0.3">
      <c r="B172" s="252"/>
      <c r="C172" s="295"/>
      <c r="D172" s="252"/>
      <c r="E172" s="252"/>
      <c r="F172" s="295"/>
      <c r="G172" s="252"/>
      <c r="H172" s="295"/>
      <c r="I172" s="252"/>
      <c r="J172" s="252"/>
      <c r="K172" s="252"/>
      <c r="L172" s="252"/>
      <c r="M172" s="252"/>
      <c r="N172" s="252"/>
      <c r="O172" s="252"/>
      <c r="P172" s="378"/>
      <c r="Q172" s="378"/>
    </row>
    <row r="173" spans="2:17" s="142" customFormat="1" ht="15.6" customHeight="1" x14ac:dyDescent="0.3">
      <c r="B173" s="245" t="s">
        <v>638</v>
      </c>
      <c r="C173" s="293" t="s">
        <v>20</v>
      </c>
      <c r="D173" s="245" t="s">
        <v>20</v>
      </c>
      <c r="E173" s="245" t="s">
        <v>20</v>
      </c>
      <c r="F173" s="293" t="s">
        <v>20</v>
      </c>
      <c r="G173" s="245" t="s">
        <v>20</v>
      </c>
      <c r="H173" s="279" t="s">
        <v>20</v>
      </c>
      <c r="I173" s="245" t="s">
        <v>20</v>
      </c>
      <c r="J173" s="245" t="s">
        <v>20</v>
      </c>
      <c r="K173" s="245" t="s">
        <v>20</v>
      </c>
      <c r="L173" s="245" t="s">
        <v>20</v>
      </c>
      <c r="M173" s="245" t="s">
        <v>20</v>
      </c>
      <c r="N173" s="245" t="s">
        <v>20</v>
      </c>
      <c r="O173" s="396" t="s">
        <v>20</v>
      </c>
      <c r="P173" s="376" t="s">
        <v>20</v>
      </c>
      <c r="Q173" s="376" t="s">
        <v>20</v>
      </c>
    </row>
    <row r="174" spans="2:17" s="142" customFormat="1" ht="6" customHeight="1" x14ac:dyDescent="0.3">
      <c r="B174" s="246"/>
      <c r="C174" s="294"/>
      <c r="D174" s="246"/>
      <c r="E174" s="246"/>
      <c r="F174" s="294"/>
      <c r="G174" s="246"/>
      <c r="H174" s="280"/>
      <c r="I174" s="246"/>
      <c r="J174" s="246"/>
      <c r="K174" s="246"/>
      <c r="L174" s="246"/>
      <c r="M174" s="246"/>
      <c r="N174" s="246"/>
      <c r="O174" s="397"/>
      <c r="P174" s="377"/>
      <c r="Q174" s="377"/>
    </row>
    <row r="175" spans="2:17" s="142" customFormat="1" ht="15.6" hidden="1" customHeight="1" x14ac:dyDescent="0.3">
      <c r="B175" s="246"/>
      <c r="C175" s="294"/>
      <c r="D175" s="246"/>
      <c r="E175" s="246"/>
      <c r="F175" s="294"/>
      <c r="G175" s="246"/>
      <c r="H175" s="280"/>
      <c r="I175" s="246"/>
      <c r="J175" s="246"/>
      <c r="K175" s="246"/>
      <c r="L175" s="246"/>
      <c r="M175" s="246"/>
      <c r="N175" s="246"/>
      <c r="O175" s="397"/>
      <c r="P175" s="377"/>
      <c r="Q175" s="377"/>
    </row>
    <row r="176" spans="2:17" s="142" customFormat="1" ht="15.6" hidden="1" customHeight="1" x14ac:dyDescent="0.3">
      <c r="B176" s="246"/>
      <c r="C176" s="294"/>
      <c r="D176" s="246"/>
      <c r="E176" s="246"/>
      <c r="F176" s="294"/>
      <c r="G176" s="246"/>
      <c r="H176" s="280"/>
      <c r="I176" s="246"/>
      <c r="J176" s="246"/>
      <c r="K176" s="246"/>
      <c r="L176" s="246"/>
      <c r="M176" s="246"/>
      <c r="N176" s="246"/>
      <c r="O176" s="397"/>
      <c r="P176" s="377"/>
      <c r="Q176" s="377"/>
    </row>
    <row r="177" spans="2:17" s="142" customFormat="1" ht="15.6" hidden="1" customHeight="1" x14ac:dyDescent="0.3">
      <c r="B177" s="246"/>
      <c r="C177" s="294"/>
      <c r="D177" s="246"/>
      <c r="E177" s="246"/>
      <c r="F177" s="294"/>
      <c r="G177" s="246"/>
      <c r="H177" s="280"/>
      <c r="I177" s="246"/>
      <c r="J177" s="246"/>
      <c r="K177" s="246"/>
      <c r="L177" s="246"/>
      <c r="M177" s="246"/>
      <c r="N177" s="246"/>
      <c r="O177" s="397"/>
      <c r="P177" s="377"/>
      <c r="Q177" s="377"/>
    </row>
    <row r="178" spans="2:17" s="142" customFormat="1" ht="15.6" hidden="1" customHeight="1" x14ac:dyDescent="0.3">
      <c r="B178" s="252"/>
      <c r="C178" s="295"/>
      <c r="D178" s="252"/>
      <c r="E178" s="252"/>
      <c r="F178" s="295"/>
      <c r="G178" s="252"/>
      <c r="H178" s="281"/>
      <c r="I178" s="252"/>
      <c r="J178" s="252"/>
      <c r="K178" s="252"/>
      <c r="L178" s="252"/>
      <c r="M178" s="252"/>
      <c r="N178" s="252"/>
      <c r="O178" s="398"/>
      <c r="P178" s="378"/>
      <c r="Q178" s="378"/>
    </row>
    <row r="179" spans="2:17" s="142" customFormat="1" ht="15.6" x14ac:dyDescent="0.3">
      <c r="B179" s="245" t="s">
        <v>639</v>
      </c>
      <c r="C179" s="293" t="s">
        <v>20</v>
      </c>
      <c r="D179" s="245" t="s">
        <v>281</v>
      </c>
      <c r="E179" s="245" t="s">
        <v>20</v>
      </c>
      <c r="F179" s="293" t="s">
        <v>20</v>
      </c>
      <c r="G179" s="245" t="s">
        <v>270</v>
      </c>
      <c r="H179" s="293" t="s">
        <v>20</v>
      </c>
      <c r="I179" s="290">
        <f>SUM(J179:M183)</f>
        <v>3817647.0799999996</v>
      </c>
      <c r="J179" s="287">
        <v>0</v>
      </c>
      <c r="K179" s="287">
        <v>0</v>
      </c>
      <c r="L179" s="290">
        <v>3245000.01</v>
      </c>
      <c r="M179" s="290">
        <v>572647.06999999995</v>
      </c>
      <c r="N179" s="245" t="s">
        <v>612</v>
      </c>
      <c r="O179" s="195">
        <v>1.43</v>
      </c>
      <c r="P179" s="279" t="s">
        <v>279</v>
      </c>
      <c r="Q179" s="279" t="s">
        <v>415</v>
      </c>
    </row>
    <row r="180" spans="2:17" s="142" customFormat="1" ht="34.200000000000003" customHeight="1" x14ac:dyDescent="0.3">
      <c r="B180" s="246"/>
      <c r="C180" s="294"/>
      <c r="D180" s="246"/>
      <c r="E180" s="246"/>
      <c r="F180" s="294"/>
      <c r="G180" s="246"/>
      <c r="H180" s="294"/>
      <c r="I180" s="291"/>
      <c r="J180" s="288"/>
      <c r="K180" s="288"/>
      <c r="L180" s="291"/>
      <c r="M180" s="291"/>
      <c r="N180" s="252"/>
      <c r="O180" s="12" t="s">
        <v>42</v>
      </c>
      <c r="P180" s="280"/>
      <c r="Q180" s="280"/>
    </row>
    <row r="181" spans="2:17" s="142" customFormat="1" ht="15.6" x14ac:dyDescent="0.3">
      <c r="B181" s="246"/>
      <c r="C181" s="294"/>
      <c r="D181" s="246"/>
      <c r="E181" s="246"/>
      <c r="F181" s="294"/>
      <c r="G181" s="246"/>
      <c r="H181" s="294"/>
      <c r="I181" s="291"/>
      <c r="J181" s="288"/>
      <c r="K181" s="288"/>
      <c r="L181" s="291"/>
      <c r="M181" s="291"/>
      <c r="N181" s="245" t="s">
        <v>614</v>
      </c>
      <c r="O181" s="203">
        <v>14338</v>
      </c>
      <c r="P181" s="280"/>
      <c r="Q181" s="280"/>
    </row>
    <row r="182" spans="2:17" s="142" customFormat="1" ht="15.6" x14ac:dyDescent="0.3">
      <c r="B182" s="246"/>
      <c r="C182" s="294"/>
      <c r="D182" s="246"/>
      <c r="E182" s="246"/>
      <c r="F182" s="294"/>
      <c r="G182" s="246"/>
      <c r="H182" s="294"/>
      <c r="I182" s="291"/>
      <c r="J182" s="288"/>
      <c r="K182" s="288"/>
      <c r="L182" s="291"/>
      <c r="M182" s="291"/>
      <c r="N182" s="252"/>
      <c r="O182" s="12" t="s">
        <v>126</v>
      </c>
      <c r="P182" s="280"/>
      <c r="Q182" s="280"/>
    </row>
    <row r="183" spans="2:17" s="142" customFormat="1" ht="15.6" x14ac:dyDescent="0.3">
      <c r="B183" s="246"/>
      <c r="C183" s="294"/>
      <c r="D183" s="246"/>
      <c r="E183" s="246"/>
      <c r="F183" s="294"/>
      <c r="G183" s="246"/>
      <c r="H183" s="294"/>
      <c r="I183" s="291"/>
      <c r="J183" s="288"/>
      <c r="K183" s="288"/>
      <c r="L183" s="291"/>
      <c r="M183" s="291"/>
      <c r="N183" s="245" t="s">
        <v>616</v>
      </c>
      <c r="O183" s="136">
        <v>1</v>
      </c>
      <c r="P183" s="280"/>
      <c r="Q183" s="280"/>
    </row>
    <row r="184" spans="2:17" s="142" customFormat="1" ht="15.6" x14ac:dyDescent="0.3">
      <c r="B184" s="252"/>
      <c r="C184" s="295"/>
      <c r="D184" s="252"/>
      <c r="E184" s="252"/>
      <c r="F184" s="295"/>
      <c r="G184" s="252"/>
      <c r="H184" s="295"/>
      <c r="I184" s="292"/>
      <c r="J184" s="289"/>
      <c r="K184" s="289"/>
      <c r="L184" s="292"/>
      <c r="M184" s="292"/>
      <c r="N184" s="252"/>
      <c r="O184" s="12" t="s">
        <v>126</v>
      </c>
      <c r="P184" s="281"/>
      <c r="Q184" s="281"/>
    </row>
    <row r="185" spans="2:17" s="142" customFormat="1" ht="15.6" x14ac:dyDescent="0.3">
      <c r="B185" s="245" t="s">
        <v>640</v>
      </c>
      <c r="C185" s="293" t="s">
        <v>20</v>
      </c>
      <c r="D185" s="245" t="s">
        <v>277</v>
      </c>
      <c r="E185" s="245" t="s">
        <v>641</v>
      </c>
      <c r="F185" s="293" t="s">
        <v>20</v>
      </c>
      <c r="G185" s="245" t="s">
        <v>270</v>
      </c>
      <c r="H185" s="293" t="s">
        <v>20</v>
      </c>
      <c r="I185" s="290">
        <f>SUM(J185:M194)</f>
        <v>1180000</v>
      </c>
      <c r="J185" s="287">
        <v>0</v>
      </c>
      <c r="K185" s="287">
        <v>0</v>
      </c>
      <c r="L185" s="290">
        <v>1003000</v>
      </c>
      <c r="M185" s="290">
        <v>177000</v>
      </c>
      <c r="N185" s="245" t="s">
        <v>612</v>
      </c>
      <c r="O185" s="165">
        <v>3.6</v>
      </c>
      <c r="P185" s="279" t="s">
        <v>383</v>
      </c>
      <c r="Q185" s="279" t="s">
        <v>375</v>
      </c>
    </row>
    <row r="186" spans="2:17" s="142" customFormat="1" ht="15.6" x14ac:dyDescent="0.3">
      <c r="B186" s="246"/>
      <c r="C186" s="294"/>
      <c r="D186" s="246"/>
      <c r="E186" s="246"/>
      <c r="F186" s="294"/>
      <c r="G186" s="246"/>
      <c r="H186" s="294"/>
      <c r="I186" s="291"/>
      <c r="J186" s="288"/>
      <c r="K186" s="288"/>
      <c r="L186" s="291"/>
      <c r="M186" s="291"/>
      <c r="N186" s="252"/>
      <c r="O186" s="12" t="s">
        <v>42</v>
      </c>
      <c r="P186" s="280"/>
      <c r="Q186" s="280"/>
    </row>
    <row r="187" spans="2:17" s="142" customFormat="1" ht="15.6" x14ac:dyDescent="0.3">
      <c r="B187" s="246"/>
      <c r="C187" s="294"/>
      <c r="D187" s="246"/>
      <c r="E187" s="246"/>
      <c r="F187" s="294"/>
      <c r="G187" s="246"/>
      <c r="H187" s="294"/>
      <c r="I187" s="291"/>
      <c r="J187" s="288"/>
      <c r="K187" s="288"/>
      <c r="L187" s="291"/>
      <c r="M187" s="291"/>
      <c r="N187" s="245" t="s">
        <v>613</v>
      </c>
      <c r="O187" s="234">
        <v>1000</v>
      </c>
      <c r="P187" s="280"/>
      <c r="Q187" s="280"/>
    </row>
    <row r="188" spans="2:17" s="142" customFormat="1" ht="15.6" x14ac:dyDescent="0.3">
      <c r="B188" s="246"/>
      <c r="C188" s="294"/>
      <c r="D188" s="246"/>
      <c r="E188" s="246"/>
      <c r="F188" s="294"/>
      <c r="G188" s="246"/>
      <c r="H188" s="294"/>
      <c r="I188" s="291"/>
      <c r="J188" s="288"/>
      <c r="K188" s="288"/>
      <c r="L188" s="291"/>
      <c r="M188" s="291"/>
      <c r="N188" s="252"/>
      <c r="O188" s="12" t="s">
        <v>42</v>
      </c>
      <c r="P188" s="280"/>
      <c r="Q188" s="280"/>
    </row>
    <row r="189" spans="2:17" s="142" customFormat="1" ht="15.6" x14ac:dyDescent="0.3">
      <c r="B189" s="246"/>
      <c r="C189" s="294"/>
      <c r="D189" s="246"/>
      <c r="E189" s="246"/>
      <c r="F189" s="294"/>
      <c r="G189" s="246"/>
      <c r="H189" s="294"/>
      <c r="I189" s="291"/>
      <c r="J189" s="288"/>
      <c r="K189" s="288"/>
      <c r="L189" s="291"/>
      <c r="M189" s="291"/>
      <c r="N189" s="245" t="s">
        <v>614</v>
      </c>
      <c r="O189" s="235">
        <v>36000</v>
      </c>
      <c r="P189" s="280"/>
      <c r="Q189" s="280"/>
    </row>
    <row r="190" spans="2:17" s="142" customFormat="1" ht="15.6" x14ac:dyDescent="0.3">
      <c r="B190" s="246"/>
      <c r="C190" s="294"/>
      <c r="D190" s="246"/>
      <c r="E190" s="246"/>
      <c r="F190" s="294"/>
      <c r="G190" s="246"/>
      <c r="H190" s="294"/>
      <c r="I190" s="291"/>
      <c r="J190" s="288"/>
      <c r="K190" s="288"/>
      <c r="L190" s="291"/>
      <c r="M190" s="291"/>
      <c r="N190" s="252"/>
      <c r="O190" s="12" t="s">
        <v>42</v>
      </c>
      <c r="P190" s="280"/>
      <c r="Q190" s="280"/>
    </row>
    <row r="191" spans="2:17" s="142" customFormat="1" ht="15.6" x14ac:dyDescent="0.3">
      <c r="B191" s="246"/>
      <c r="C191" s="294"/>
      <c r="D191" s="246"/>
      <c r="E191" s="246"/>
      <c r="F191" s="294"/>
      <c r="G191" s="246"/>
      <c r="H191" s="294"/>
      <c r="I191" s="291"/>
      <c r="J191" s="288"/>
      <c r="K191" s="288"/>
      <c r="L191" s="291"/>
      <c r="M191" s="291"/>
      <c r="N191" s="245" t="s">
        <v>436</v>
      </c>
      <c r="O191" s="234">
        <v>1.5</v>
      </c>
      <c r="P191" s="280"/>
      <c r="Q191" s="280"/>
    </row>
    <row r="192" spans="2:17" s="142" customFormat="1" ht="15.6" x14ac:dyDescent="0.3">
      <c r="B192" s="246"/>
      <c r="C192" s="294"/>
      <c r="D192" s="246"/>
      <c r="E192" s="246"/>
      <c r="F192" s="294"/>
      <c r="G192" s="246"/>
      <c r="H192" s="294"/>
      <c r="I192" s="291"/>
      <c r="J192" s="288"/>
      <c r="K192" s="288"/>
      <c r="L192" s="291"/>
      <c r="M192" s="291"/>
      <c r="N192" s="252"/>
      <c r="O192" s="12" t="s">
        <v>42</v>
      </c>
      <c r="P192" s="280"/>
      <c r="Q192" s="280"/>
    </row>
    <row r="193" spans="2:17" s="142" customFormat="1" ht="15.6" x14ac:dyDescent="0.3">
      <c r="B193" s="246"/>
      <c r="C193" s="294"/>
      <c r="D193" s="246"/>
      <c r="E193" s="246"/>
      <c r="F193" s="294"/>
      <c r="G193" s="246"/>
      <c r="H193" s="294"/>
      <c r="I193" s="291"/>
      <c r="J193" s="288"/>
      <c r="K193" s="288"/>
      <c r="L193" s="291"/>
      <c r="M193" s="291"/>
      <c r="N193" s="245" t="s">
        <v>616</v>
      </c>
      <c r="O193" s="235">
        <v>1</v>
      </c>
      <c r="P193" s="280"/>
      <c r="Q193" s="280"/>
    </row>
    <row r="194" spans="2:17" s="142" customFormat="1" ht="15.6" x14ac:dyDescent="0.3">
      <c r="B194" s="246"/>
      <c r="C194" s="294"/>
      <c r="D194" s="246"/>
      <c r="E194" s="246"/>
      <c r="F194" s="294"/>
      <c r="G194" s="246"/>
      <c r="H194" s="294"/>
      <c r="I194" s="291"/>
      <c r="J194" s="288"/>
      <c r="K194" s="288"/>
      <c r="L194" s="291"/>
      <c r="M194" s="291"/>
      <c r="N194" s="252"/>
      <c r="O194" s="12" t="s">
        <v>42</v>
      </c>
      <c r="P194" s="281"/>
      <c r="Q194" s="281"/>
    </row>
    <row r="195" spans="2:17" s="142" customFormat="1" ht="15.6" x14ac:dyDescent="0.3">
      <c r="B195" s="446" t="s">
        <v>642</v>
      </c>
      <c r="C195" s="461" t="s">
        <v>253</v>
      </c>
      <c r="D195" s="446" t="s">
        <v>620</v>
      </c>
      <c r="E195" s="446" t="s">
        <v>621</v>
      </c>
      <c r="F195" s="464" t="s">
        <v>255</v>
      </c>
      <c r="G195" s="464" t="s">
        <v>270</v>
      </c>
      <c r="H195" s="461" t="s">
        <v>257</v>
      </c>
      <c r="I195" s="467">
        <f>SUM(I201:I220)</f>
        <v>4249356.63</v>
      </c>
      <c r="J195" s="467">
        <f>SUM(J201:J220)</f>
        <v>0</v>
      </c>
      <c r="K195" s="467">
        <f>SUM(K201:K220)</f>
        <v>0</v>
      </c>
      <c r="L195" s="467">
        <f>SUM(L201:L220)</f>
        <v>3611953.12</v>
      </c>
      <c r="M195" s="467">
        <f>SUM(M201:M220)</f>
        <v>637403.51</v>
      </c>
      <c r="N195" s="464" t="s">
        <v>611</v>
      </c>
      <c r="O195" s="228">
        <f>O201+O203+O209+O213+O217</f>
        <v>61600</v>
      </c>
      <c r="P195" s="451" t="s">
        <v>20</v>
      </c>
      <c r="Q195" s="454" t="s">
        <v>375</v>
      </c>
    </row>
    <row r="196" spans="2:17" s="142" customFormat="1" ht="15.6" x14ac:dyDescent="0.3">
      <c r="B196" s="447"/>
      <c r="C196" s="462"/>
      <c r="D196" s="447"/>
      <c r="E196" s="447"/>
      <c r="F196" s="465"/>
      <c r="G196" s="465"/>
      <c r="H196" s="462"/>
      <c r="I196" s="468"/>
      <c r="J196" s="468"/>
      <c r="K196" s="468"/>
      <c r="L196" s="468"/>
      <c r="M196" s="468"/>
      <c r="N196" s="466"/>
      <c r="O196" s="229" t="s">
        <v>42</v>
      </c>
      <c r="P196" s="453"/>
      <c r="Q196" s="456"/>
    </row>
    <row r="197" spans="2:17" s="142" customFormat="1" ht="15.6" customHeight="1" x14ac:dyDescent="0.3">
      <c r="B197" s="447"/>
      <c r="C197" s="462"/>
      <c r="D197" s="447"/>
      <c r="E197" s="447"/>
      <c r="F197" s="465"/>
      <c r="G197" s="465"/>
      <c r="H197" s="462"/>
      <c r="I197" s="468"/>
      <c r="J197" s="468"/>
      <c r="K197" s="468"/>
      <c r="L197" s="468"/>
      <c r="M197" s="468"/>
      <c r="N197" s="446" t="s">
        <v>616</v>
      </c>
      <c r="O197" s="236">
        <f>O205+O211+O215+O219</f>
        <v>4</v>
      </c>
      <c r="P197" s="451" t="s">
        <v>20</v>
      </c>
      <c r="Q197" s="454" t="s">
        <v>375</v>
      </c>
    </row>
    <row r="198" spans="2:17" s="142" customFormat="1" ht="15.6" customHeight="1" x14ac:dyDescent="0.3">
      <c r="B198" s="447"/>
      <c r="C198" s="462"/>
      <c r="D198" s="447"/>
      <c r="E198" s="447"/>
      <c r="F198" s="465"/>
      <c r="G198" s="465"/>
      <c r="H198" s="462"/>
      <c r="I198" s="468"/>
      <c r="J198" s="468"/>
      <c r="K198" s="468"/>
      <c r="L198" s="468"/>
      <c r="M198" s="468"/>
      <c r="N198" s="447"/>
      <c r="O198" s="449" t="s">
        <v>42</v>
      </c>
      <c r="P198" s="452"/>
      <c r="Q198" s="455"/>
    </row>
    <row r="199" spans="2:17" s="142" customFormat="1" ht="15.6" customHeight="1" x14ac:dyDescent="0.3">
      <c r="B199" s="447"/>
      <c r="C199" s="462"/>
      <c r="D199" s="447"/>
      <c r="E199" s="447"/>
      <c r="F199" s="465"/>
      <c r="G199" s="465"/>
      <c r="H199" s="462"/>
      <c r="I199" s="468"/>
      <c r="J199" s="468"/>
      <c r="K199" s="468"/>
      <c r="L199" s="468"/>
      <c r="M199" s="468"/>
      <c r="N199" s="447"/>
      <c r="O199" s="449"/>
      <c r="P199" s="452"/>
      <c r="Q199" s="455"/>
    </row>
    <row r="200" spans="2:17" s="142" customFormat="1" ht="191.4" customHeight="1" x14ac:dyDescent="0.3">
      <c r="B200" s="447"/>
      <c r="C200" s="462"/>
      <c r="D200" s="447"/>
      <c r="E200" s="447"/>
      <c r="F200" s="465"/>
      <c r="G200" s="465"/>
      <c r="H200" s="462"/>
      <c r="I200" s="468"/>
      <c r="J200" s="468"/>
      <c r="K200" s="468"/>
      <c r="L200" s="468"/>
      <c r="M200" s="468"/>
      <c r="N200" s="448"/>
      <c r="O200" s="450"/>
      <c r="P200" s="453"/>
      <c r="Q200" s="456"/>
    </row>
    <row r="201" spans="2:17" s="142" customFormat="1" ht="15.6" x14ac:dyDescent="0.3">
      <c r="B201" s="245" t="s">
        <v>643</v>
      </c>
      <c r="C201" s="293" t="s">
        <v>20</v>
      </c>
      <c r="D201" s="245" t="s">
        <v>297</v>
      </c>
      <c r="E201" s="245" t="s">
        <v>644</v>
      </c>
      <c r="F201" s="293" t="s">
        <v>20</v>
      </c>
      <c r="G201" s="245" t="s">
        <v>270</v>
      </c>
      <c r="H201" s="293" t="s">
        <v>20</v>
      </c>
      <c r="I201" s="290">
        <f>SUM(J201:M202)</f>
        <v>1062155.8799999999</v>
      </c>
      <c r="J201" s="287">
        <v>0</v>
      </c>
      <c r="K201" s="287">
        <v>0</v>
      </c>
      <c r="L201" s="290">
        <v>902832.5</v>
      </c>
      <c r="M201" s="290">
        <v>159323.38</v>
      </c>
      <c r="N201" s="245" t="s">
        <v>611</v>
      </c>
      <c r="O201" s="33">
        <v>2000</v>
      </c>
      <c r="P201" s="279" t="s">
        <v>383</v>
      </c>
      <c r="Q201" s="279" t="s">
        <v>375</v>
      </c>
    </row>
    <row r="202" spans="2:17" s="142" customFormat="1" ht="98.4" customHeight="1" x14ac:dyDescent="0.3">
      <c r="B202" s="246"/>
      <c r="C202" s="294"/>
      <c r="D202" s="246"/>
      <c r="E202" s="246"/>
      <c r="F202" s="294"/>
      <c r="G202" s="246"/>
      <c r="H202" s="294"/>
      <c r="I202" s="291"/>
      <c r="J202" s="288"/>
      <c r="K202" s="288"/>
      <c r="L202" s="291"/>
      <c r="M202" s="291"/>
      <c r="N202" s="252"/>
      <c r="O202" s="24" t="s">
        <v>42</v>
      </c>
      <c r="P202" s="280"/>
      <c r="Q202" s="280"/>
    </row>
    <row r="203" spans="2:17" s="142" customFormat="1" ht="15.6" x14ac:dyDescent="0.3">
      <c r="B203" s="245" t="s">
        <v>645</v>
      </c>
      <c r="C203" s="293" t="s">
        <v>20</v>
      </c>
      <c r="D203" s="389" t="s">
        <v>281</v>
      </c>
      <c r="E203" s="245" t="s">
        <v>646</v>
      </c>
      <c r="F203" s="293" t="s">
        <v>20</v>
      </c>
      <c r="G203" s="245" t="s">
        <v>270</v>
      </c>
      <c r="H203" s="293" t="s">
        <v>20</v>
      </c>
      <c r="I203" s="290">
        <f>SUM(J203:M204)</f>
        <v>629411.77</v>
      </c>
      <c r="J203" s="287">
        <v>0</v>
      </c>
      <c r="K203" s="287">
        <v>0</v>
      </c>
      <c r="L203" s="290">
        <v>535000</v>
      </c>
      <c r="M203" s="290">
        <v>94411.77</v>
      </c>
      <c r="N203" s="245" t="s">
        <v>611</v>
      </c>
      <c r="O203" s="33">
        <v>50000</v>
      </c>
      <c r="P203" s="361" t="s">
        <v>306</v>
      </c>
      <c r="Q203" s="361" t="s">
        <v>375</v>
      </c>
    </row>
    <row r="204" spans="2:17" s="142" customFormat="1" ht="15.6" x14ac:dyDescent="0.3">
      <c r="B204" s="246"/>
      <c r="C204" s="294"/>
      <c r="D204" s="390"/>
      <c r="E204" s="246"/>
      <c r="F204" s="294"/>
      <c r="G204" s="246"/>
      <c r="H204" s="294"/>
      <c r="I204" s="291"/>
      <c r="J204" s="288"/>
      <c r="K204" s="288"/>
      <c r="L204" s="291"/>
      <c r="M204" s="291"/>
      <c r="N204" s="252"/>
      <c r="O204" s="24" t="s">
        <v>42</v>
      </c>
      <c r="P204" s="394"/>
      <c r="Q204" s="394"/>
    </row>
    <row r="205" spans="2:17" s="142" customFormat="1" ht="15.6" customHeight="1" x14ac:dyDescent="0.3">
      <c r="B205" s="246"/>
      <c r="C205" s="294"/>
      <c r="D205" s="390"/>
      <c r="E205" s="246"/>
      <c r="F205" s="294"/>
      <c r="G205" s="246"/>
      <c r="H205" s="294"/>
      <c r="I205" s="291"/>
      <c r="J205" s="288"/>
      <c r="K205" s="288"/>
      <c r="L205" s="291"/>
      <c r="M205" s="291"/>
      <c r="N205" s="389" t="s">
        <v>616</v>
      </c>
      <c r="O205" s="193">
        <v>1</v>
      </c>
      <c r="P205" s="394"/>
      <c r="Q205" s="394"/>
    </row>
    <row r="206" spans="2:17" s="142" customFormat="1" ht="15.6" customHeight="1" x14ac:dyDescent="0.3">
      <c r="B206" s="246"/>
      <c r="C206" s="294"/>
      <c r="D206" s="390"/>
      <c r="E206" s="246"/>
      <c r="F206" s="294"/>
      <c r="G206" s="246"/>
      <c r="H206" s="294"/>
      <c r="I206" s="291"/>
      <c r="J206" s="288"/>
      <c r="K206" s="288"/>
      <c r="L206" s="291"/>
      <c r="M206" s="291"/>
      <c r="N206" s="390"/>
      <c r="O206" s="399" t="s">
        <v>42</v>
      </c>
      <c r="P206" s="394"/>
      <c r="Q206" s="394"/>
    </row>
    <row r="207" spans="2:17" s="142" customFormat="1" ht="15.6" customHeight="1" x14ac:dyDescent="0.3">
      <c r="B207" s="246"/>
      <c r="C207" s="294"/>
      <c r="D207" s="390"/>
      <c r="E207" s="246"/>
      <c r="F207" s="294"/>
      <c r="G207" s="246"/>
      <c r="H207" s="294"/>
      <c r="I207" s="291"/>
      <c r="J207" s="288"/>
      <c r="K207" s="288"/>
      <c r="L207" s="291"/>
      <c r="M207" s="291"/>
      <c r="N207" s="390"/>
      <c r="O207" s="399"/>
      <c r="P207" s="394"/>
      <c r="Q207" s="394"/>
    </row>
    <row r="208" spans="2:17" s="142" customFormat="1" ht="206.4" customHeight="1" x14ac:dyDescent="0.3">
      <c r="B208" s="252"/>
      <c r="C208" s="295"/>
      <c r="D208" s="395"/>
      <c r="E208" s="252"/>
      <c r="F208" s="295"/>
      <c r="G208" s="252"/>
      <c r="H208" s="295"/>
      <c r="I208" s="292"/>
      <c r="J208" s="289"/>
      <c r="K208" s="289"/>
      <c r="L208" s="292"/>
      <c r="M208" s="292"/>
      <c r="N208" s="395"/>
      <c r="O208" s="400"/>
      <c r="P208" s="362"/>
      <c r="Q208" s="362"/>
    </row>
    <row r="209" spans="2:17" s="142" customFormat="1" ht="15.6" x14ac:dyDescent="0.3">
      <c r="B209" s="245" t="s">
        <v>647</v>
      </c>
      <c r="C209" s="293" t="s">
        <v>20</v>
      </c>
      <c r="D209" s="245" t="s">
        <v>286</v>
      </c>
      <c r="E209" s="245" t="s">
        <v>648</v>
      </c>
      <c r="F209" s="293" t="s">
        <v>20</v>
      </c>
      <c r="G209" s="245" t="s">
        <v>270</v>
      </c>
      <c r="H209" s="293" t="s">
        <v>20</v>
      </c>
      <c r="I209" s="290">
        <f>SUM(J209:M212)</f>
        <v>941176.48</v>
      </c>
      <c r="J209" s="301">
        <v>0</v>
      </c>
      <c r="K209" s="301">
        <v>0</v>
      </c>
      <c r="L209" s="290">
        <v>800000</v>
      </c>
      <c r="M209" s="290">
        <v>141176.48000000001</v>
      </c>
      <c r="N209" s="245" t="s">
        <v>611</v>
      </c>
      <c r="O209" s="33">
        <v>3600</v>
      </c>
      <c r="P209" s="279" t="s">
        <v>649</v>
      </c>
      <c r="Q209" s="279" t="s">
        <v>650</v>
      </c>
    </row>
    <row r="210" spans="2:17" s="142" customFormat="1" ht="15.6" x14ac:dyDescent="0.3">
      <c r="B210" s="246"/>
      <c r="C210" s="294"/>
      <c r="D210" s="246"/>
      <c r="E210" s="246"/>
      <c r="F210" s="294"/>
      <c r="G210" s="246"/>
      <c r="H210" s="294"/>
      <c r="I210" s="291"/>
      <c r="J210" s="302"/>
      <c r="K210" s="302"/>
      <c r="L210" s="291"/>
      <c r="M210" s="291"/>
      <c r="N210" s="252"/>
      <c r="O210" s="24" t="s">
        <v>42</v>
      </c>
      <c r="P210" s="280"/>
      <c r="Q210" s="280"/>
    </row>
    <row r="211" spans="2:17" s="142" customFormat="1" ht="15.6" x14ac:dyDescent="0.3">
      <c r="B211" s="246"/>
      <c r="C211" s="294"/>
      <c r="D211" s="246"/>
      <c r="E211" s="246"/>
      <c r="F211" s="294"/>
      <c r="G211" s="246"/>
      <c r="H211" s="294"/>
      <c r="I211" s="291"/>
      <c r="J211" s="302"/>
      <c r="K211" s="302"/>
      <c r="L211" s="291"/>
      <c r="M211" s="291"/>
      <c r="N211" s="389" t="s">
        <v>616</v>
      </c>
      <c r="O211" s="13">
        <v>1</v>
      </c>
      <c r="P211" s="280"/>
      <c r="Q211" s="280"/>
    </row>
    <row r="212" spans="2:17" s="142" customFormat="1" ht="79.2" customHeight="1" x14ac:dyDescent="0.3">
      <c r="B212" s="246"/>
      <c r="C212" s="294"/>
      <c r="D212" s="246"/>
      <c r="E212" s="246"/>
      <c r="F212" s="294"/>
      <c r="G212" s="246"/>
      <c r="H212" s="294"/>
      <c r="I212" s="291"/>
      <c r="J212" s="302"/>
      <c r="K212" s="302"/>
      <c r="L212" s="291"/>
      <c r="M212" s="291"/>
      <c r="N212" s="395"/>
      <c r="O212" s="12" t="s">
        <v>126</v>
      </c>
      <c r="P212" s="280"/>
      <c r="Q212" s="280"/>
    </row>
    <row r="213" spans="2:17" s="142" customFormat="1" ht="15.6" x14ac:dyDescent="0.3">
      <c r="B213" s="245" t="s">
        <v>651</v>
      </c>
      <c r="C213" s="293" t="s">
        <v>20</v>
      </c>
      <c r="D213" s="389" t="s">
        <v>277</v>
      </c>
      <c r="E213" s="245" t="s">
        <v>652</v>
      </c>
      <c r="F213" s="293" t="s">
        <v>20</v>
      </c>
      <c r="G213" s="245" t="s">
        <v>270</v>
      </c>
      <c r="H213" s="293" t="s">
        <v>20</v>
      </c>
      <c r="I213" s="290">
        <f>SUM(J213:M216)</f>
        <v>1266612.5</v>
      </c>
      <c r="J213" s="301">
        <v>0</v>
      </c>
      <c r="K213" s="301">
        <v>0</v>
      </c>
      <c r="L213" s="290">
        <v>1076620.6200000001</v>
      </c>
      <c r="M213" s="290">
        <v>189991.88</v>
      </c>
      <c r="N213" s="245" t="s">
        <v>611</v>
      </c>
      <c r="O213" s="33">
        <v>3800</v>
      </c>
      <c r="P213" s="361" t="s">
        <v>653</v>
      </c>
      <c r="Q213" s="361" t="s">
        <v>650</v>
      </c>
    </row>
    <row r="214" spans="2:17" s="142" customFormat="1" ht="15.6" x14ac:dyDescent="0.3">
      <c r="B214" s="246"/>
      <c r="C214" s="294"/>
      <c r="D214" s="390"/>
      <c r="E214" s="246"/>
      <c r="F214" s="294"/>
      <c r="G214" s="246"/>
      <c r="H214" s="294"/>
      <c r="I214" s="291"/>
      <c r="J214" s="302"/>
      <c r="K214" s="302"/>
      <c r="L214" s="291"/>
      <c r="M214" s="291"/>
      <c r="N214" s="252"/>
      <c r="O214" s="24" t="s">
        <v>42</v>
      </c>
      <c r="P214" s="394"/>
      <c r="Q214" s="394"/>
    </row>
    <row r="215" spans="2:17" s="142" customFormat="1" ht="15.6" x14ac:dyDescent="0.3">
      <c r="B215" s="246"/>
      <c r="C215" s="294"/>
      <c r="D215" s="390"/>
      <c r="E215" s="246"/>
      <c r="F215" s="294"/>
      <c r="G215" s="246"/>
      <c r="H215" s="294"/>
      <c r="I215" s="291"/>
      <c r="J215" s="302"/>
      <c r="K215" s="302"/>
      <c r="L215" s="291"/>
      <c r="M215" s="291"/>
      <c r="N215" s="389" t="s">
        <v>616</v>
      </c>
      <c r="O215" s="193">
        <v>1</v>
      </c>
      <c r="P215" s="394"/>
      <c r="Q215" s="394"/>
    </row>
    <row r="216" spans="2:17" s="142" customFormat="1" ht="131.4" customHeight="1" x14ac:dyDescent="0.3">
      <c r="B216" s="246"/>
      <c r="C216" s="294"/>
      <c r="D216" s="390"/>
      <c r="E216" s="246"/>
      <c r="F216" s="294"/>
      <c r="G216" s="246"/>
      <c r="H216" s="294"/>
      <c r="I216" s="291"/>
      <c r="J216" s="302"/>
      <c r="K216" s="302"/>
      <c r="L216" s="291"/>
      <c r="M216" s="291"/>
      <c r="N216" s="395"/>
      <c r="O216" s="24" t="s">
        <v>126</v>
      </c>
      <c r="P216" s="394"/>
      <c r="Q216" s="394"/>
    </row>
    <row r="217" spans="2:17" s="142" customFormat="1" ht="15.6" x14ac:dyDescent="0.3">
      <c r="B217" s="245" t="s">
        <v>654</v>
      </c>
      <c r="C217" s="293" t="s">
        <v>20</v>
      </c>
      <c r="D217" s="245" t="s">
        <v>272</v>
      </c>
      <c r="E217" s="245" t="s">
        <v>655</v>
      </c>
      <c r="F217" s="293" t="s">
        <v>20</v>
      </c>
      <c r="G217" s="245" t="s">
        <v>270</v>
      </c>
      <c r="H217" s="293" t="s">
        <v>20</v>
      </c>
      <c r="I217" s="290">
        <f>SUM(J217:M220)</f>
        <v>350000</v>
      </c>
      <c r="J217" s="301">
        <v>0</v>
      </c>
      <c r="K217" s="301">
        <v>0</v>
      </c>
      <c r="L217" s="290">
        <v>297500</v>
      </c>
      <c r="M217" s="290">
        <v>52500</v>
      </c>
      <c r="N217" s="245" t="s">
        <v>611</v>
      </c>
      <c r="O217" s="33">
        <v>2200</v>
      </c>
      <c r="P217" s="279" t="s">
        <v>656</v>
      </c>
      <c r="Q217" s="279" t="s">
        <v>293</v>
      </c>
    </row>
    <row r="218" spans="2:17" s="142" customFormat="1" ht="15.6" x14ac:dyDescent="0.3">
      <c r="B218" s="246"/>
      <c r="C218" s="294"/>
      <c r="D218" s="246"/>
      <c r="E218" s="246"/>
      <c r="F218" s="294"/>
      <c r="G218" s="246"/>
      <c r="H218" s="294"/>
      <c r="I218" s="291"/>
      <c r="J218" s="302"/>
      <c r="K218" s="302"/>
      <c r="L218" s="291"/>
      <c r="M218" s="291"/>
      <c r="N218" s="252"/>
      <c r="O218" s="24" t="s">
        <v>126</v>
      </c>
      <c r="P218" s="280"/>
      <c r="Q218" s="280"/>
    </row>
    <row r="219" spans="2:17" s="142" customFormat="1" ht="15.6" x14ac:dyDescent="0.3">
      <c r="B219" s="246"/>
      <c r="C219" s="294"/>
      <c r="D219" s="246"/>
      <c r="E219" s="246"/>
      <c r="F219" s="294"/>
      <c r="G219" s="246"/>
      <c r="H219" s="294"/>
      <c r="I219" s="291"/>
      <c r="J219" s="302"/>
      <c r="K219" s="302"/>
      <c r="L219" s="291"/>
      <c r="M219" s="291"/>
      <c r="N219" s="389" t="s">
        <v>616</v>
      </c>
      <c r="O219" s="13">
        <v>1</v>
      </c>
      <c r="P219" s="280"/>
      <c r="Q219" s="280"/>
    </row>
    <row r="220" spans="2:17" s="142" customFormat="1" ht="82.2" customHeight="1" x14ac:dyDescent="0.3">
      <c r="B220" s="246"/>
      <c r="C220" s="294"/>
      <c r="D220" s="246"/>
      <c r="E220" s="246"/>
      <c r="F220" s="294"/>
      <c r="G220" s="246"/>
      <c r="H220" s="294"/>
      <c r="I220" s="291"/>
      <c r="J220" s="302"/>
      <c r="K220" s="302"/>
      <c r="L220" s="291"/>
      <c r="M220" s="291"/>
      <c r="N220" s="395"/>
      <c r="O220" s="12" t="s">
        <v>60</v>
      </c>
      <c r="P220" s="280"/>
      <c r="Q220" s="280"/>
    </row>
    <row r="221" spans="2:17" s="142" customFormat="1" ht="15.6" x14ac:dyDescent="0.3">
      <c r="B221" s="446" t="s">
        <v>657</v>
      </c>
      <c r="C221" s="454" t="s">
        <v>253</v>
      </c>
      <c r="D221" s="446" t="s">
        <v>658</v>
      </c>
      <c r="E221" s="446" t="s">
        <v>659</v>
      </c>
      <c r="F221" s="446" t="s">
        <v>255</v>
      </c>
      <c r="G221" s="446" t="s">
        <v>270</v>
      </c>
      <c r="H221" s="454" t="s">
        <v>257</v>
      </c>
      <c r="I221" s="467">
        <f>SUM(I231:I342)</f>
        <v>113498361.61000001</v>
      </c>
      <c r="J221" s="470">
        <f>SUM(J231:J342)</f>
        <v>1560643.3</v>
      </c>
      <c r="K221" s="467">
        <f>SUM(K231:K342)</f>
        <v>0</v>
      </c>
      <c r="L221" s="467">
        <f>SUM(L231:L342)</f>
        <v>90306815.410000011</v>
      </c>
      <c r="M221" s="473">
        <f>SUM(M231:M342)</f>
        <v>21630902.899999999</v>
      </c>
      <c r="N221" s="464" t="s">
        <v>611</v>
      </c>
      <c r="O221" s="228">
        <f>O231+O235+O241+O265+O271+O277+O283+O289+O295+O301</f>
        <v>504938</v>
      </c>
      <c r="P221" s="451" t="s">
        <v>20</v>
      </c>
      <c r="Q221" s="454" t="s">
        <v>259</v>
      </c>
    </row>
    <row r="222" spans="2:17" s="142" customFormat="1" ht="15.6" x14ac:dyDescent="0.3">
      <c r="B222" s="447"/>
      <c r="C222" s="455"/>
      <c r="D222" s="447"/>
      <c r="E222" s="447"/>
      <c r="F222" s="447"/>
      <c r="G222" s="447"/>
      <c r="H222" s="455"/>
      <c r="I222" s="468"/>
      <c r="J222" s="471"/>
      <c r="K222" s="468"/>
      <c r="L222" s="468"/>
      <c r="M222" s="474"/>
      <c r="N222" s="466"/>
      <c r="O222" s="229" t="s">
        <v>42</v>
      </c>
      <c r="P222" s="453"/>
      <c r="Q222" s="456"/>
    </row>
    <row r="223" spans="2:17" s="142" customFormat="1" ht="15.6" customHeight="1" x14ac:dyDescent="0.3">
      <c r="B223" s="447"/>
      <c r="C223" s="455"/>
      <c r="D223" s="447"/>
      <c r="E223" s="447"/>
      <c r="F223" s="447"/>
      <c r="G223" s="447"/>
      <c r="H223" s="455"/>
      <c r="I223" s="468"/>
      <c r="J223" s="471"/>
      <c r="K223" s="468"/>
      <c r="L223" s="468"/>
      <c r="M223" s="474"/>
      <c r="N223" s="464" t="s">
        <v>615</v>
      </c>
      <c r="O223" s="231">
        <f>O247+O253+O259+O307+O313+O319+O325+O331+O337</f>
        <v>54.39</v>
      </c>
      <c r="P223" s="451" t="s">
        <v>20</v>
      </c>
      <c r="Q223" s="454" t="s">
        <v>289</v>
      </c>
    </row>
    <row r="224" spans="2:17" s="142" customFormat="1" ht="31.2" customHeight="1" x14ac:dyDescent="0.3">
      <c r="B224" s="447"/>
      <c r="C224" s="455"/>
      <c r="D224" s="447"/>
      <c r="E224" s="447"/>
      <c r="F224" s="447"/>
      <c r="G224" s="447"/>
      <c r="H224" s="455"/>
      <c r="I224" s="468"/>
      <c r="J224" s="471"/>
      <c r="K224" s="468"/>
      <c r="L224" s="468"/>
      <c r="M224" s="474"/>
      <c r="N224" s="466"/>
      <c r="O224" s="229" t="s">
        <v>126</v>
      </c>
      <c r="P224" s="453"/>
      <c r="Q224" s="456"/>
    </row>
    <row r="225" spans="2:17" s="142" customFormat="1" ht="15.6" customHeight="1" x14ac:dyDescent="0.3">
      <c r="B225" s="447"/>
      <c r="C225" s="455"/>
      <c r="D225" s="447"/>
      <c r="E225" s="447"/>
      <c r="F225" s="447"/>
      <c r="G225" s="447"/>
      <c r="H225" s="455"/>
      <c r="I225" s="468"/>
      <c r="J225" s="471"/>
      <c r="K225" s="468"/>
      <c r="L225" s="468"/>
      <c r="M225" s="474"/>
      <c r="N225" s="464" t="s">
        <v>616</v>
      </c>
      <c r="O225" s="232">
        <f>O233+O237+O243+O249+O255+O261+O267+O273+O279+O285+O291+O297+O303+O309+O315+O321+O327+O333+O339</f>
        <v>19</v>
      </c>
      <c r="P225" s="451" t="s">
        <v>20</v>
      </c>
      <c r="Q225" s="454" t="s">
        <v>415</v>
      </c>
    </row>
    <row r="226" spans="2:17" s="142" customFormat="1" ht="15.6" x14ac:dyDescent="0.3">
      <c r="B226" s="447"/>
      <c r="C226" s="455"/>
      <c r="D226" s="447"/>
      <c r="E226" s="447"/>
      <c r="F226" s="447"/>
      <c r="G226" s="447"/>
      <c r="H226" s="455"/>
      <c r="I226" s="468"/>
      <c r="J226" s="471"/>
      <c r="K226" s="468"/>
      <c r="L226" s="468"/>
      <c r="M226" s="474"/>
      <c r="N226" s="466"/>
      <c r="O226" s="229" t="s">
        <v>126</v>
      </c>
      <c r="P226" s="453"/>
      <c r="Q226" s="456"/>
    </row>
    <row r="227" spans="2:17" s="142" customFormat="1" ht="15.6" x14ac:dyDescent="0.3">
      <c r="B227" s="447"/>
      <c r="C227" s="455"/>
      <c r="D227" s="447"/>
      <c r="E227" s="447"/>
      <c r="F227" s="447"/>
      <c r="G227" s="447"/>
      <c r="H227" s="455"/>
      <c r="I227" s="468"/>
      <c r="J227" s="471"/>
      <c r="K227" s="468"/>
      <c r="L227" s="468"/>
      <c r="M227" s="474"/>
      <c r="N227" s="464" t="s">
        <v>617</v>
      </c>
      <c r="O227" s="233">
        <f>O251+O257+O263+O311+O317+O323+O329+O335+O341</f>
        <v>544012</v>
      </c>
      <c r="P227" s="451" t="s">
        <v>20</v>
      </c>
      <c r="Q227" s="454" t="s">
        <v>289</v>
      </c>
    </row>
    <row r="228" spans="2:17" s="142" customFormat="1" ht="15.6" x14ac:dyDescent="0.3">
      <c r="B228" s="447"/>
      <c r="C228" s="455"/>
      <c r="D228" s="447"/>
      <c r="E228" s="447"/>
      <c r="F228" s="447"/>
      <c r="G228" s="447"/>
      <c r="H228" s="455"/>
      <c r="I228" s="468"/>
      <c r="J228" s="471"/>
      <c r="K228" s="468"/>
      <c r="L228" s="468"/>
      <c r="M228" s="474"/>
      <c r="N228" s="466"/>
      <c r="O228" s="229" t="s">
        <v>126</v>
      </c>
      <c r="P228" s="453"/>
      <c r="Q228" s="456"/>
    </row>
    <row r="229" spans="2:17" s="142" customFormat="1" ht="15.6" x14ac:dyDescent="0.3">
      <c r="B229" s="447"/>
      <c r="C229" s="455"/>
      <c r="D229" s="447"/>
      <c r="E229" s="447"/>
      <c r="F229" s="447"/>
      <c r="G229" s="447"/>
      <c r="H229" s="455"/>
      <c r="I229" s="468"/>
      <c r="J229" s="471"/>
      <c r="K229" s="468"/>
      <c r="L229" s="468"/>
      <c r="M229" s="474"/>
      <c r="N229" s="464" t="s">
        <v>618</v>
      </c>
      <c r="O229" s="230">
        <f>O239+O245+O269+O275+O281+O287+O293+O299+O305</f>
        <v>33668.42</v>
      </c>
      <c r="P229" s="451" t="s">
        <v>20</v>
      </c>
      <c r="Q229" s="454" t="s">
        <v>415</v>
      </c>
    </row>
    <row r="230" spans="2:17" s="142" customFormat="1" ht="63.6" customHeight="1" x14ac:dyDescent="0.3">
      <c r="B230" s="448"/>
      <c r="C230" s="456"/>
      <c r="D230" s="448"/>
      <c r="E230" s="448"/>
      <c r="F230" s="448"/>
      <c r="G230" s="448"/>
      <c r="H230" s="456"/>
      <c r="I230" s="469"/>
      <c r="J230" s="472"/>
      <c r="K230" s="469"/>
      <c r="L230" s="469"/>
      <c r="M230" s="475"/>
      <c r="N230" s="466"/>
      <c r="O230" s="229" t="s">
        <v>126</v>
      </c>
      <c r="P230" s="453"/>
      <c r="Q230" s="456"/>
    </row>
    <row r="231" spans="2:17" s="142" customFormat="1" ht="15.6" x14ac:dyDescent="0.3">
      <c r="B231" s="245" t="s">
        <v>660</v>
      </c>
      <c r="C231" s="293" t="s">
        <v>20</v>
      </c>
      <c r="D231" s="389" t="s">
        <v>281</v>
      </c>
      <c r="E231" s="243" t="s">
        <v>20</v>
      </c>
      <c r="F231" s="293" t="s">
        <v>20</v>
      </c>
      <c r="G231" s="245" t="s">
        <v>270</v>
      </c>
      <c r="H231" s="293" t="s">
        <v>20</v>
      </c>
      <c r="I231" s="290">
        <f>SUM(J231:M231)</f>
        <v>12000000</v>
      </c>
      <c r="J231" s="287">
        <v>0</v>
      </c>
      <c r="K231" s="304">
        <v>0</v>
      </c>
      <c r="L231" s="304">
        <v>10200000</v>
      </c>
      <c r="M231" s="304">
        <v>1800000</v>
      </c>
      <c r="N231" s="245" t="s">
        <v>611</v>
      </c>
      <c r="O231" s="33">
        <v>59063</v>
      </c>
      <c r="P231" s="361" t="s">
        <v>274</v>
      </c>
      <c r="Q231" s="361" t="s">
        <v>289</v>
      </c>
    </row>
    <row r="232" spans="2:17" s="142" customFormat="1" ht="15.6" x14ac:dyDescent="0.3">
      <c r="B232" s="246"/>
      <c r="C232" s="294"/>
      <c r="D232" s="390"/>
      <c r="E232" s="244"/>
      <c r="F232" s="294"/>
      <c r="G232" s="246"/>
      <c r="H232" s="294"/>
      <c r="I232" s="291"/>
      <c r="J232" s="288"/>
      <c r="K232" s="305"/>
      <c r="L232" s="305"/>
      <c r="M232" s="305"/>
      <c r="N232" s="252"/>
      <c r="O232" s="24" t="s">
        <v>126</v>
      </c>
      <c r="P232" s="394"/>
      <c r="Q232" s="394"/>
    </row>
    <row r="233" spans="2:17" s="142" customFormat="1" ht="15.6" x14ac:dyDescent="0.3">
      <c r="B233" s="246"/>
      <c r="C233" s="294"/>
      <c r="D233" s="390"/>
      <c r="E233" s="244"/>
      <c r="F233" s="294"/>
      <c r="G233" s="246"/>
      <c r="H233" s="294"/>
      <c r="I233" s="291"/>
      <c r="J233" s="288"/>
      <c r="K233" s="305"/>
      <c r="L233" s="305"/>
      <c r="M233" s="305"/>
      <c r="N233" s="245" t="s">
        <v>616</v>
      </c>
      <c r="O233" s="192">
        <v>1</v>
      </c>
      <c r="P233" s="394"/>
      <c r="Q233" s="394"/>
    </row>
    <row r="234" spans="2:17" s="142" customFormat="1" ht="80.400000000000006" customHeight="1" x14ac:dyDescent="0.3">
      <c r="B234" s="246"/>
      <c r="C234" s="294"/>
      <c r="D234" s="390"/>
      <c r="E234" s="244"/>
      <c r="F234" s="294"/>
      <c r="G234" s="246"/>
      <c r="H234" s="294"/>
      <c r="I234" s="291"/>
      <c r="J234" s="288"/>
      <c r="K234" s="305"/>
      <c r="L234" s="305"/>
      <c r="M234" s="305"/>
      <c r="N234" s="252"/>
      <c r="O234" s="24" t="s">
        <v>60</v>
      </c>
      <c r="P234" s="394"/>
      <c r="Q234" s="394"/>
    </row>
    <row r="235" spans="2:17" s="142" customFormat="1" ht="15.6" customHeight="1" x14ac:dyDescent="0.3">
      <c r="B235" s="245" t="s">
        <v>661</v>
      </c>
      <c r="C235" s="293" t="s">
        <v>20</v>
      </c>
      <c r="D235" s="389" t="s">
        <v>281</v>
      </c>
      <c r="E235" s="243" t="s">
        <v>20</v>
      </c>
      <c r="F235" s="293" t="s">
        <v>20</v>
      </c>
      <c r="G235" s="245" t="s">
        <v>270</v>
      </c>
      <c r="H235" s="293" t="s">
        <v>20</v>
      </c>
      <c r="I235" s="290">
        <f>SUM(J235:M235)</f>
        <v>5000000</v>
      </c>
      <c r="J235" s="287">
        <v>0</v>
      </c>
      <c r="K235" s="304">
        <v>0</v>
      </c>
      <c r="L235" s="304">
        <v>4250000</v>
      </c>
      <c r="M235" s="304">
        <v>750000</v>
      </c>
      <c r="N235" s="245" t="s">
        <v>611</v>
      </c>
      <c r="O235" s="33">
        <v>63000</v>
      </c>
      <c r="P235" s="361" t="s">
        <v>274</v>
      </c>
      <c r="Q235" s="361" t="s">
        <v>289</v>
      </c>
    </row>
    <row r="236" spans="2:17" s="142" customFormat="1" ht="15.6" x14ac:dyDescent="0.3">
      <c r="B236" s="246"/>
      <c r="C236" s="294"/>
      <c r="D236" s="390"/>
      <c r="E236" s="244"/>
      <c r="F236" s="294"/>
      <c r="G236" s="246"/>
      <c r="H236" s="294"/>
      <c r="I236" s="291"/>
      <c r="J236" s="288"/>
      <c r="K236" s="305"/>
      <c r="L236" s="305"/>
      <c r="M236" s="305"/>
      <c r="N236" s="252"/>
      <c r="O236" s="24" t="s">
        <v>126</v>
      </c>
      <c r="P236" s="394"/>
      <c r="Q236" s="394"/>
    </row>
    <row r="237" spans="2:17" s="142" customFormat="1" ht="15.6" x14ac:dyDescent="0.3">
      <c r="B237" s="246"/>
      <c r="C237" s="294"/>
      <c r="D237" s="390"/>
      <c r="E237" s="244"/>
      <c r="F237" s="294"/>
      <c r="G237" s="246"/>
      <c r="H237" s="294"/>
      <c r="I237" s="291"/>
      <c r="J237" s="288"/>
      <c r="K237" s="305"/>
      <c r="L237" s="305"/>
      <c r="M237" s="305"/>
      <c r="N237" s="245" t="s">
        <v>616</v>
      </c>
      <c r="O237" s="192">
        <v>1</v>
      </c>
      <c r="P237" s="394"/>
      <c r="Q237" s="394"/>
    </row>
    <row r="238" spans="2:17" s="142" customFormat="1" ht="15.6" x14ac:dyDescent="0.3">
      <c r="B238" s="246"/>
      <c r="C238" s="294"/>
      <c r="D238" s="390"/>
      <c r="E238" s="244"/>
      <c r="F238" s="294"/>
      <c r="G238" s="246"/>
      <c r="H238" s="294"/>
      <c r="I238" s="291"/>
      <c r="J238" s="288"/>
      <c r="K238" s="305"/>
      <c r="L238" s="305"/>
      <c r="M238" s="305"/>
      <c r="N238" s="252"/>
      <c r="O238" s="24" t="s">
        <v>60</v>
      </c>
      <c r="P238" s="394"/>
      <c r="Q238" s="394"/>
    </row>
    <row r="239" spans="2:17" s="142" customFormat="1" ht="15.6" x14ac:dyDescent="0.3">
      <c r="B239" s="246"/>
      <c r="C239" s="294"/>
      <c r="D239" s="390"/>
      <c r="E239" s="244"/>
      <c r="F239" s="294"/>
      <c r="G239" s="246"/>
      <c r="H239" s="294"/>
      <c r="I239" s="291"/>
      <c r="J239" s="288"/>
      <c r="K239" s="305"/>
      <c r="L239" s="305"/>
      <c r="M239" s="305"/>
      <c r="N239" s="245" t="s">
        <v>618</v>
      </c>
      <c r="O239" s="33">
        <v>2230</v>
      </c>
      <c r="P239" s="394"/>
      <c r="Q239" s="394"/>
    </row>
    <row r="240" spans="2:17" s="142" customFormat="1" ht="46.2" customHeight="1" x14ac:dyDescent="0.3">
      <c r="B240" s="252"/>
      <c r="C240" s="295"/>
      <c r="D240" s="395"/>
      <c r="E240" s="251"/>
      <c r="F240" s="295"/>
      <c r="G240" s="252"/>
      <c r="H240" s="295"/>
      <c r="I240" s="292"/>
      <c r="J240" s="289"/>
      <c r="K240" s="306"/>
      <c r="L240" s="306"/>
      <c r="M240" s="306"/>
      <c r="N240" s="252"/>
      <c r="O240" s="24" t="s">
        <v>60</v>
      </c>
      <c r="P240" s="362"/>
      <c r="Q240" s="362"/>
    </row>
    <row r="241" spans="2:17" s="142" customFormat="1" ht="15.6" x14ac:dyDescent="0.3">
      <c r="B241" s="245" t="s">
        <v>662</v>
      </c>
      <c r="C241" s="293" t="s">
        <v>20</v>
      </c>
      <c r="D241" s="389" t="s">
        <v>281</v>
      </c>
      <c r="E241" s="481" t="s">
        <v>20</v>
      </c>
      <c r="F241" s="293" t="s">
        <v>20</v>
      </c>
      <c r="G241" s="245" t="s">
        <v>270</v>
      </c>
      <c r="H241" s="293" t="s">
        <v>20</v>
      </c>
      <c r="I241" s="290">
        <f>SUM(J241:M241)</f>
        <v>6000000</v>
      </c>
      <c r="J241" s="287">
        <v>0</v>
      </c>
      <c r="K241" s="304">
        <v>0</v>
      </c>
      <c r="L241" s="304">
        <v>5100000</v>
      </c>
      <c r="M241" s="304">
        <v>900000</v>
      </c>
      <c r="N241" s="245" t="s">
        <v>611</v>
      </c>
      <c r="O241" s="33">
        <v>65625</v>
      </c>
      <c r="P241" s="361" t="s">
        <v>279</v>
      </c>
      <c r="Q241" s="361" t="s">
        <v>289</v>
      </c>
    </row>
    <row r="242" spans="2:17" s="142" customFormat="1" ht="15.6" x14ac:dyDescent="0.3">
      <c r="B242" s="246"/>
      <c r="C242" s="294"/>
      <c r="D242" s="390"/>
      <c r="E242" s="479"/>
      <c r="F242" s="294"/>
      <c r="G242" s="246"/>
      <c r="H242" s="294"/>
      <c r="I242" s="291"/>
      <c r="J242" s="288"/>
      <c r="K242" s="305"/>
      <c r="L242" s="305"/>
      <c r="M242" s="305"/>
      <c r="N242" s="252"/>
      <c r="O242" s="24" t="s">
        <v>126</v>
      </c>
      <c r="P242" s="394"/>
      <c r="Q242" s="394"/>
    </row>
    <row r="243" spans="2:17" s="142" customFormat="1" ht="15.6" x14ac:dyDescent="0.3">
      <c r="B243" s="246"/>
      <c r="C243" s="294"/>
      <c r="D243" s="390"/>
      <c r="E243" s="479"/>
      <c r="F243" s="294"/>
      <c r="G243" s="246"/>
      <c r="H243" s="294"/>
      <c r="I243" s="291"/>
      <c r="J243" s="288"/>
      <c r="K243" s="305"/>
      <c r="L243" s="305"/>
      <c r="M243" s="305"/>
      <c r="N243" s="245" t="s">
        <v>616</v>
      </c>
      <c r="O243" s="192">
        <v>1</v>
      </c>
      <c r="P243" s="394"/>
      <c r="Q243" s="394"/>
    </row>
    <row r="244" spans="2:17" s="142" customFormat="1" ht="15.6" x14ac:dyDescent="0.3">
      <c r="B244" s="246"/>
      <c r="C244" s="294"/>
      <c r="D244" s="390"/>
      <c r="E244" s="479"/>
      <c r="F244" s="294"/>
      <c r="G244" s="246"/>
      <c r="H244" s="294"/>
      <c r="I244" s="291"/>
      <c r="J244" s="288"/>
      <c r="K244" s="305"/>
      <c r="L244" s="305"/>
      <c r="M244" s="305"/>
      <c r="N244" s="252"/>
      <c r="O244" s="24" t="s">
        <v>60</v>
      </c>
      <c r="P244" s="394"/>
      <c r="Q244" s="394"/>
    </row>
    <row r="245" spans="2:17" s="142" customFormat="1" ht="15.6" x14ac:dyDescent="0.3">
      <c r="B245" s="246"/>
      <c r="C245" s="294"/>
      <c r="D245" s="390"/>
      <c r="E245" s="479"/>
      <c r="F245" s="294"/>
      <c r="G245" s="246"/>
      <c r="H245" s="294"/>
      <c r="I245" s="291"/>
      <c r="J245" s="288"/>
      <c r="K245" s="305"/>
      <c r="L245" s="305"/>
      <c r="M245" s="305"/>
      <c r="N245" s="245" t="s">
        <v>618</v>
      </c>
      <c r="O245" s="33">
        <v>3900</v>
      </c>
      <c r="P245" s="394"/>
      <c r="Q245" s="394"/>
    </row>
    <row r="246" spans="2:17" s="142" customFormat="1" ht="62.4" customHeight="1" x14ac:dyDescent="0.3">
      <c r="B246" s="252"/>
      <c r="C246" s="295"/>
      <c r="D246" s="395"/>
      <c r="E246" s="480"/>
      <c r="F246" s="295"/>
      <c r="G246" s="252"/>
      <c r="H246" s="295"/>
      <c r="I246" s="292"/>
      <c r="J246" s="289"/>
      <c r="K246" s="306"/>
      <c r="L246" s="306"/>
      <c r="M246" s="306"/>
      <c r="N246" s="252"/>
      <c r="O246" s="24" t="s">
        <v>60</v>
      </c>
      <c r="P246" s="362"/>
      <c r="Q246" s="362"/>
    </row>
    <row r="247" spans="2:17" s="142" customFormat="1" ht="15.6" x14ac:dyDescent="0.3">
      <c r="B247" s="246" t="s">
        <v>663</v>
      </c>
      <c r="C247" s="294" t="s">
        <v>20</v>
      </c>
      <c r="D247" s="390" t="s">
        <v>281</v>
      </c>
      <c r="E247" s="479" t="s">
        <v>20</v>
      </c>
      <c r="F247" s="294" t="s">
        <v>20</v>
      </c>
      <c r="G247" s="246" t="s">
        <v>270</v>
      </c>
      <c r="H247" s="294" t="s">
        <v>20</v>
      </c>
      <c r="I247" s="290">
        <f>J247+K247+L247+M247</f>
        <v>3000000</v>
      </c>
      <c r="J247" s="288">
        <v>0</v>
      </c>
      <c r="K247" s="305">
        <v>0</v>
      </c>
      <c r="L247" s="305">
        <v>2550000</v>
      </c>
      <c r="M247" s="305">
        <v>450000</v>
      </c>
      <c r="N247" s="245" t="s">
        <v>615</v>
      </c>
      <c r="O247" s="237">
        <v>1.95</v>
      </c>
      <c r="P247" s="394" t="s">
        <v>274</v>
      </c>
      <c r="Q247" s="394" t="s">
        <v>289</v>
      </c>
    </row>
    <row r="248" spans="2:17" s="142" customFormat="1" ht="30" customHeight="1" x14ac:dyDescent="0.3">
      <c r="B248" s="246"/>
      <c r="C248" s="294"/>
      <c r="D248" s="390"/>
      <c r="E248" s="479"/>
      <c r="F248" s="294"/>
      <c r="G248" s="246"/>
      <c r="H248" s="294"/>
      <c r="I248" s="291"/>
      <c r="J248" s="288"/>
      <c r="K248" s="305"/>
      <c r="L248" s="305"/>
      <c r="M248" s="305"/>
      <c r="N248" s="252"/>
      <c r="O248" s="24" t="s">
        <v>126</v>
      </c>
      <c r="P248" s="394"/>
      <c r="Q248" s="394"/>
    </row>
    <row r="249" spans="2:17" s="142" customFormat="1" ht="15.6" x14ac:dyDescent="0.3">
      <c r="B249" s="246"/>
      <c r="C249" s="294"/>
      <c r="D249" s="390"/>
      <c r="E249" s="479"/>
      <c r="F249" s="294"/>
      <c r="G249" s="246"/>
      <c r="H249" s="294"/>
      <c r="I249" s="291"/>
      <c r="J249" s="288"/>
      <c r="K249" s="305"/>
      <c r="L249" s="305"/>
      <c r="M249" s="305"/>
      <c r="N249" s="245" t="s">
        <v>616</v>
      </c>
      <c r="O249" s="193">
        <v>1</v>
      </c>
      <c r="P249" s="394"/>
      <c r="Q249" s="394"/>
    </row>
    <row r="250" spans="2:17" s="142" customFormat="1" ht="15.6" x14ac:dyDescent="0.3">
      <c r="B250" s="246"/>
      <c r="C250" s="294"/>
      <c r="D250" s="390"/>
      <c r="E250" s="479"/>
      <c r="F250" s="294"/>
      <c r="G250" s="246"/>
      <c r="H250" s="294"/>
      <c r="I250" s="291"/>
      <c r="J250" s="288"/>
      <c r="K250" s="305"/>
      <c r="L250" s="305"/>
      <c r="M250" s="305"/>
      <c r="N250" s="252"/>
      <c r="O250" s="24" t="s">
        <v>60</v>
      </c>
      <c r="P250" s="394"/>
      <c r="Q250" s="394"/>
    </row>
    <row r="251" spans="2:17" s="142" customFormat="1" ht="15.6" customHeight="1" x14ac:dyDescent="0.3">
      <c r="B251" s="246"/>
      <c r="C251" s="294"/>
      <c r="D251" s="390"/>
      <c r="E251" s="479"/>
      <c r="F251" s="294"/>
      <c r="G251" s="246"/>
      <c r="H251" s="294"/>
      <c r="I251" s="291"/>
      <c r="J251" s="288"/>
      <c r="K251" s="305"/>
      <c r="L251" s="305"/>
      <c r="M251" s="305"/>
      <c r="N251" s="245" t="s">
        <v>617</v>
      </c>
      <c r="O251" s="33">
        <v>19500</v>
      </c>
      <c r="P251" s="394"/>
      <c r="Q251" s="394"/>
    </row>
    <row r="252" spans="2:17" s="142" customFormat="1" ht="15.6" customHeight="1" x14ac:dyDescent="0.3">
      <c r="B252" s="252"/>
      <c r="C252" s="295"/>
      <c r="D252" s="395"/>
      <c r="E252" s="480"/>
      <c r="F252" s="295"/>
      <c r="G252" s="252"/>
      <c r="H252" s="295"/>
      <c r="I252" s="292"/>
      <c r="J252" s="289"/>
      <c r="K252" s="306"/>
      <c r="L252" s="306"/>
      <c r="M252" s="306"/>
      <c r="N252" s="252"/>
      <c r="O252" s="24" t="s">
        <v>126</v>
      </c>
      <c r="P252" s="362"/>
      <c r="Q252" s="362"/>
    </row>
    <row r="253" spans="2:17" s="142" customFormat="1" ht="15.6" x14ac:dyDescent="0.3">
      <c r="B253" s="246" t="s">
        <v>664</v>
      </c>
      <c r="C253" s="294" t="s">
        <v>20</v>
      </c>
      <c r="D253" s="390" t="s">
        <v>281</v>
      </c>
      <c r="E253" s="479" t="s">
        <v>20</v>
      </c>
      <c r="F253" s="294" t="s">
        <v>20</v>
      </c>
      <c r="G253" s="246" t="s">
        <v>270</v>
      </c>
      <c r="H253" s="294" t="s">
        <v>20</v>
      </c>
      <c r="I253" s="290">
        <f t="shared" ref="I253" si="1">J253+K253+L253+M253</f>
        <v>2000000</v>
      </c>
      <c r="J253" s="288">
        <v>0</v>
      </c>
      <c r="K253" s="288">
        <v>0</v>
      </c>
      <c r="L253" s="305">
        <v>1700000</v>
      </c>
      <c r="M253" s="305">
        <v>300000</v>
      </c>
      <c r="N253" s="245" t="s">
        <v>615</v>
      </c>
      <c r="O253" s="130">
        <v>5.6</v>
      </c>
      <c r="P253" s="394" t="s">
        <v>279</v>
      </c>
      <c r="Q253" s="394" t="s">
        <v>289</v>
      </c>
    </row>
    <row r="254" spans="2:17" s="142" customFormat="1" ht="34.200000000000003" customHeight="1" x14ac:dyDescent="0.3">
      <c r="B254" s="246"/>
      <c r="C254" s="294"/>
      <c r="D254" s="390"/>
      <c r="E254" s="479"/>
      <c r="F254" s="294"/>
      <c r="G254" s="246"/>
      <c r="H254" s="294"/>
      <c r="I254" s="291"/>
      <c r="J254" s="288"/>
      <c r="K254" s="288"/>
      <c r="L254" s="305"/>
      <c r="M254" s="305"/>
      <c r="N254" s="252"/>
      <c r="O254" s="24" t="s">
        <v>126</v>
      </c>
      <c r="P254" s="394"/>
      <c r="Q254" s="394"/>
    </row>
    <row r="255" spans="2:17" s="142" customFormat="1" ht="15.6" x14ac:dyDescent="0.3">
      <c r="B255" s="246"/>
      <c r="C255" s="294"/>
      <c r="D255" s="390"/>
      <c r="E255" s="479"/>
      <c r="F255" s="294"/>
      <c r="G255" s="246"/>
      <c r="H255" s="294"/>
      <c r="I255" s="291"/>
      <c r="J255" s="288"/>
      <c r="K255" s="288"/>
      <c r="L255" s="305"/>
      <c r="M255" s="305"/>
      <c r="N255" s="245" t="s">
        <v>616</v>
      </c>
      <c r="O255" s="192">
        <v>1</v>
      </c>
      <c r="P255" s="394"/>
      <c r="Q255" s="394"/>
    </row>
    <row r="256" spans="2:17" s="142" customFormat="1" ht="15.6" x14ac:dyDescent="0.3">
      <c r="B256" s="246"/>
      <c r="C256" s="294"/>
      <c r="D256" s="390"/>
      <c r="E256" s="479"/>
      <c r="F256" s="294"/>
      <c r="G256" s="246"/>
      <c r="H256" s="294"/>
      <c r="I256" s="291"/>
      <c r="J256" s="288"/>
      <c r="K256" s="288"/>
      <c r="L256" s="305"/>
      <c r="M256" s="305"/>
      <c r="N256" s="252"/>
      <c r="O256" s="24" t="s">
        <v>60</v>
      </c>
      <c r="P256" s="394"/>
      <c r="Q256" s="394"/>
    </row>
    <row r="257" spans="2:17" s="142" customFormat="1" ht="15.6" customHeight="1" x14ac:dyDescent="0.3">
      <c r="B257" s="246"/>
      <c r="C257" s="294"/>
      <c r="D257" s="390"/>
      <c r="E257" s="479"/>
      <c r="F257" s="294"/>
      <c r="G257" s="246"/>
      <c r="H257" s="294"/>
      <c r="I257" s="291"/>
      <c r="J257" s="288"/>
      <c r="K257" s="288"/>
      <c r="L257" s="305"/>
      <c r="M257" s="305"/>
      <c r="N257" s="245" t="s">
        <v>617</v>
      </c>
      <c r="O257" s="33">
        <v>56000</v>
      </c>
      <c r="P257" s="394"/>
      <c r="Q257" s="394"/>
    </row>
    <row r="258" spans="2:17" s="142" customFormat="1" ht="16.2" customHeight="1" x14ac:dyDescent="0.3">
      <c r="B258" s="252"/>
      <c r="C258" s="295"/>
      <c r="D258" s="395"/>
      <c r="E258" s="480"/>
      <c r="F258" s="295"/>
      <c r="G258" s="252"/>
      <c r="H258" s="295"/>
      <c r="I258" s="292"/>
      <c r="J258" s="289"/>
      <c r="K258" s="289"/>
      <c r="L258" s="306"/>
      <c r="M258" s="306"/>
      <c r="N258" s="252"/>
      <c r="O258" s="24" t="s">
        <v>126</v>
      </c>
      <c r="P258" s="362"/>
      <c r="Q258" s="362"/>
    </row>
    <row r="259" spans="2:17" s="142" customFormat="1" ht="15.6" x14ac:dyDescent="0.3">
      <c r="B259" s="246" t="s">
        <v>665</v>
      </c>
      <c r="C259" s="294" t="s">
        <v>20</v>
      </c>
      <c r="D259" s="390" t="s">
        <v>281</v>
      </c>
      <c r="E259" s="479" t="s">
        <v>20</v>
      </c>
      <c r="F259" s="294" t="s">
        <v>20</v>
      </c>
      <c r="G259" s="246" t="s">
        <v>270</v>
      </c>
      <c r="H259" s="294" t="s">
        <v>20</v>
      </c>
      <c r="I259" s="290">
        <f t="shared" ref="I259" si="2">J259+K259+L259+M259</f>
        <v>265147.06</v>
      </c>
      <c r="J259" s="288">
        <v>0</v>
      </c>
      <c r="K259" s="288">
        <v>0</v>
      </c>
      <c r="L259" s="305">
        <v>225375</v>
      </c>
      <c r="M259" s="305">
        <v>39772.06</v>
      </c>
      <c r="N259" s="245" t="s">
        <v>615</v>
      </c>
      <c r="O259" s="237">
        <v>4.04</v>
      </c>
      <c r="P259" s="394" t="s">
        <v>279</v>
      </c>
      <c r="Q259" s="394" t="s">
        <v>289</v>
      </c>
    </row>
    <row r="260" spans="2:17" s="142" customFormat="1" ht="29.4" customHeight="1" x14ac:dyDescent="0.3">
      <c r="B260" s="246"/>
      <c r="C260" s="294"/>
      <c r="D260" s="390"/>
      <c r="E260" s="479"/>
      <c r="F260" s="294"/>
      <c r="G260" s="246"/>
      <c r="H260" s="294"/>
      <c r="I260" s="291"/>
      <c r="J260" s="288"/>
      <c r="K260" s="288"/>
      <c r="L260" s="305"/>
      <c r="M260" s="305"/>
      <c r="N260" s="252"/>
      <c r="O260" s="24" t="s">
        <v>126</v>
      </c>
      <c r="P260" s="394"/>
      <c r="Q260" s="394"/>
    </row>
    <row r="261" spans="2:17" s="142" customFormat="1" ht="15.6" x14ac:dyDescent="0.3">
      <c r="B261" s="246"/>
      <c r="C261" s="294"/>
      <c r="D261" s="390"/>
      <c r="E261" s="479"/>
      <c r="F261" s="294"/>
      <c r="G261" s="246"/>
      <c r="H261" s="294"/>
      <c r="I261" s="291"/>
      <c r="J261" s="288"/>
      <c r="K261" s="288"/>
      <c r="L261" s="305"/>
      <c r="M261" s="305"/>
      <c r="N261" s="245" t="s">
        <v>616</v>
      </c>
      <c r="O261" s="192">
        <v>1</v>
      </c>
      <c r="P261" s="394"/>
      <c r="Q261" s="394"/>
    </row>
    <row r="262" spans="2:17" s="142" customFormat="1" ht="15.6" x14ac:dyDescent="0.3">
      <c r="B262" s="246"/>
      <c r="C262" s="294"/>
      <c r="D262" s="390"/>
      <c r="E262" s="479"/>
      <c r="F262" s="294"/>
      <c r="G262" s="246"/>
      <c r="H262" s="294"/>
      <c r="I262" s="291"/>
      <c r="J262" s="288"/>
      <c r="K262" s="288"/>
      <c r="L262" s="305"/>
      <c r="M262" s="305"/>
      <c r="N262" s="252"/>
      <c r="O262" s="24" t="s">
        <v>60</v>
      </c>
      <c r="P262" s="394"/>
      <c r="Q262" s="394"/>
    </row>
    <row r="263" spans="2:17" s="142" customFormat="1" ht="15.6" customHeight="1" x14ac:dyDescent="0.3">
      <c r="B263" s="246"/>
      <c r="C263" s="294"/>
      <c r="D263" s="390"/>
      <c r="E263" s="479"/>
      <c r="F263" s="294"/>
      <c r="G263" s="246"/>
      <c r="H263" s="294"/>
      <c r="I263" s="291"/>
      <c r="J263" s="288"/>
      <c r="K263" s="288"/>
      <c r="L263" s="305"/>
      <c r="M263" s="305"/>
      <c r="N263" s="245" t="s">
        <v>617</v>
      </c>
      <c r="O263" s="33">
        <v>40400</v>
      </c>
      <c r="P263" s="394"/>
      <c r="Q263" s="394"/>
    </row>
    <row r="264" spans="2:17" s="142" customFormat="1" ht="33" customHeight="1" x14ac:dyDescent="0.3">
      <c r="B264" s="252"/>
      <c r="C264" s="295"/>
      <c r="D264" s="395"/>
      <c r="E264" s="480"/>
      <c r="F264" s="295"/>
      <c r="G264" s="252"/>
      <c r="H264" s="295"/>
      <c r="I264" s="292"/>
      <c r="J264" s="289"/>
      <c r="K264" s="289"/>
      <c r="L264" s="306"/>
      <c r="M264" s="306"/>
      <c r="N264" s="252"/>
      <c r="O264" s="24" t="s">
        <v>126</v>
      </c>
      <c r="P264" s="362"/>
      <c r="Q264" s="362"/>
    </row>
    <row r="265" spans="2:17" s="142" customFormat="1" ht="15.6" x14ac:dyDescent="0.3">
      <c r="B265" s="245" t="s">
        <v>666</v>
      </c>
      <c r="C265" s="293" t="s">
        <v>20</v>
      </c>
      <c r="D265" s="389" t="s">
        <v>442</v>
      </c>
      <c r="E265" s="479" t="s">
        <v>20</v>
      </c>
      <c r="F265" s="293" t="s">
        <v>20</v>
      </c>
      <c r="G265" s="245" t="s">
        <v>270</v>
      </c>
      <c r="H265" s="293" t="s">
        <v>20</v>
      </c>
      <c r="I265" s="290">
        <f>SUM(J265:M265)</f>
        <v>4889776.3600000003</v>
      </c>
      <c r="J265" s="287">
        <v>0</v>
      </c>
      <c r="K265" s="304">
        <v>0</v>
      </c>
      <c r="L265" s="304">
        <v>4156303.7</v>
      </c>
      <c r="M265" s="304">
        <v>733472.66</v>
      </c>
      <c r="N265" s="245" t="s">
        <v>611</v>
      </c>
      <c r="O265" s="33">
        <v>30000</v>
      </c>
      <c r="P265" s="361" t="s">
        <v>299</v>
      </c>
      <c r="Q265" s="361" t="s">
        <v>289</v>
      </c>
    </row>
    <row r="266" spans="2:17" s="142" customFormat="1" ht="15.6" x14ac:dyDescent="0.3">
      <c r="B266" s="246"/>
      <c r="C266" s="294"/>
      <c r="D266" s="390"/>
      <c r="E266" s="479"/>
      <c r="F266" s="294"/>
      <c r="G266" s="246"/>
      <c r="H266" s="294"/>
      <c r="I266" s="291"/>
      <c r="J266" s="288"/>
      <c r="K266" s="305"/>
      <c r="L266" s="305"/>
      <c r="M266" s="305"/>
      <c r="N266" s="252"/>
      <c r="O266" s="24" t="s">
        <v>126</v>
      </c>
      <c r="P266" s="394"/>
      <c r="Q266" s="394"/>
    </row>
    <row r="267" spans="2:17" s="142" customFormat="1" ht="15.6" x14ac:dyDescent="0.3">
      <c r="B267" s="246"/>
      <c r="C267" s="294"/>
      <c r="D267" s="390"/>
      <c r="E267" s="479"/>
      <c r="F267" s="294"/>
      <c r="G267" s="246"/>
      <c r="H267" s="294"/>
      <c r="I267" s="291"/>
      <c r="J267" s="288"/>
      <c r="K267" s="305"/>
      <c r="L267" s="305"/>
      <c r="M267" s="305"/>
      <c r="N267" s="245" t="s">
        <v>616</v>
      </c>
      <c r="O267" s="192">
        <v>1</v>
      </c>
      <c r="P267" s="394"/>
      <c r="Q267" s="394"/>
    </row>
    <row r="268" spans="2:17" s="142" customFormat="1" ht="15.6" x14ac:dyDescent="0.3">
      <c r="B268" s="246"/>
      <c r="C268" s="294"/>
      <c r="D268" s="390"/>
      <c r="E268" s="479"/>
      <c r="F268" s="294"/>
      <c r="G268" s="246"/>
      <c r="H268" s="294"/>
      <c r="I268" s="291"/>
      <c r="J268" s="288"/>
      <c r="K268" s="305"/>
      <c r="L268" s="305"/>
      <c r="M268" s="305"/>
      <c r="N268" s="252"/>
      <c r="O268" s="24" t="s">
        <v>60</v>
      </c>
      <c r="P268" s="394"/>
      <c r="Q268" s="394"/>
    </row>
    <row r="269" spans="2:17" s="142" customFormat="1" ht="15.6" x14ac:dyDescent="0.3">
      <c r="B269" s="246"/>
      <c r="C269" s="294"/>
      <c r="D269" s="390"/>
      <c r="E269" s="479"/>
      <c r="F269" s="294"/>
      <c r="G269" s="246"/>
      <c r="H269" s="294"/>
      <c r="I269" s="291"/>
      <c r="J269" s="288"/>
      <c r="K269" s="305"/>
      <c r="L269" s="305"/>
      <c r="M269" s="305"/>
      <c r="N269" s="245" t="s">
        <v>618</v>
      </c>
      <c r="O269" s="223">
        <v>1963.72</v>
      </c>
      <c r="P269" s="394"/>
      <c r="Q269" s="394"/>
    </row>
    <row r="270" spans="2:17" s="142" customFormat="1" ht="46.2" customHeight="1" x14ac:dyDescent="0.3">
      <c r="B270" s="252"/>
      <c r="C270" s="295"/>
      <c r="D270" s="395"/>
      <c r="E270" s="480"/>
      <c r="F270" s="295"/>
      <c r="G270" s="252"/>
      <c r="H270" s="295"/>
      <c r="I270" s="292"/>
      <c r="J270" s="289"/>
      <c r="K270" s="306"/>
      <c r="L270" s="306"/>
      <c r="M270" s="306"/>
      <c r="N270" s="252"/>
      <c r="O270" s="24" t="s">
        <v>60</v>
      </c>
      <c r="P270" s="362"/>
      <c r="Q270" s="362"/>
    </row>
    <row r="271" spans="2:17" s="142" customFormat="1" ht="15.6" customHeight="1" x14ac:dyDescent="0.3">
      <c r="B271" s="245" t="s">
        <v>667</v>
      </c>
      <c r="C271" s="293" t="s">
        <v>20</v>
      </c>
      <c r="D271" s="389" t="s">
        <v>442</v>
      </c>
      <c r="E271" s="479" t="s">
        <v>20</v>
      </c>
      <c r="F271" s="293" t="s">
        <v>20</v>
      </c>
      <c r="G271" s="245" t="s">
        <v>270</v>
      </c>
      <c r="H271" s="293" t="s">
        <v>20</v>
      </c>
      <c r="I271" s="290">
        <f>SUM(J271:M271)</f>
        <v>6153725.5700000003</v>
      </c>
      <c r="J271" s="287">
        <v>0</v>
      </c>
      <c r="K271" s="304">
        <v>0</v>
      </c>
      <c r="L271" s="304">
        <v>5230660.58</v>
      </c>
      <c r="M271" s="304">
        <v>923064.99</v>
      </c>
      <c r="N271" s="245" t="s">
        <v>611</v>
      </c>
      <c r="O271" s="33">
        <v>17325</v>
      </c>
      <c r="P271" s="361" t="s">
        <v>299</v>
      </c>
      <c r="Q271" s="361" t="s">
        <v>289</v>
      </c>
    </row>
    <row r="272" spans="2:17" s="142" customFormat="1" ht="15.6" x14ac:dyDescent="0.3">
      <c r="B272" s="246"/>
      <c r="C272" s="294"/>
      <c r="D272" s="390"/>
      <c r="E272" s="479"/>
      <c r="F272" s="294"/>
      <c r="G272" s="246"/>
      <c r="H272" s="294"/>
      <c r="I272" s="291"/>
      <c r="J272" s="288"/>
      <c r="K272" s="305"/>
      <c r="L272" s="305"/>
      <c r="M272" s="305"/>
      <c r="N272" s="252"/>
      <c r="O272" s="24" t="s">
        <v>126</v>
      </c>
      <c r="P272" s="394"/>
      <c r="Q272" s="394"/>
    </row>
    <row r="273" spans="2:17" s="142" customFormat="1" ht="15.6" customHeight="1" x14ac:dyDescent="0.3">
      <c r="B273" s="246"/>
      <c r="C273" s="294"/>
      <c r="D273" s="390"/>
      <c r="E273" s="479"/>
      <c r="F273" s="294"/>
      <c r="G273" s="246"/>
      <c r="H273" s="294"/>
      <c r="I273" s="291"/>
      <c r="J273" s="288"/>
      <c r="K273" s="305"/>
      <c r="L273" s="305"/>
      <c r="M273" s="305"/>
      <c r="N273" s="245" t="s">
        <v>616</v>
      </c>
      <c r="O273" s="192">
        <v>1</v>
      </c>
      <c r="P273" s="394"/>
      <c r="Q273" s="394"/>
    </row>
    <row r="274" spans="2:17" s="142" customFormat="1" ht="15.6" x14ac:dyDescent="0.3">
      <c r="B274" s="246"/>
      <c r="C274" s="294"/>
      <c r="D274" s="390"/>
      <c r="E274" s="479"/>
      <c r="F274" s="294"/>
      <c r="G274" s="246"/>
      <c r="H274" s="294"/>
      <c r="I274" s="291"/>
      <c r="J274" s="288"/>
      <c r="K274" s="305"/>
      <c r="L274" s="305"/>
      <c r="M274" s="305"/>
      <c r="N274" s="252"/>
      <c r="O274" s="24" t="s">
        <v>60</v>
      </c>
      <c r="P274" s="394"/>
      <c r="Q274" s="394"/>
    </row>
    <row r="275" spans="2:17" s="142" customFormat="1" ht="15.6" x14ac:dyDescent="0.3">
      <c r="B275" s="246"/>
      <c r="C275" s="294"/>
      <c r="D275" s="390"/>
      <c r="E275" s="479"/>
      <c r="F275" s="294"/>
      <c r="G275" s="246"/>
      <c r="H275" s="294"/>
      <c r="I275" s="291"/>
      <c r="J275" s="288"/>
      <c r="K275" s="305"/>
      <c r="L275" s="305"/>
      <c r="M275" s="305"/>
      <c r="N275" s="245" t="s">
        <v>618</v>
      </c>
      <c r="O275" s="223">
        <v>2015.73</v>
      </c>
      <c r="P275" s="394"/>
      <c r="Q275" s="394"/>
    </row>
    <row r="276" spans="2:17" s="142" customFormat="1" ht="49.95" customHeight="1" x14ac:dyDescent="0.3">
      <c r="B276" s="252"/>
      <c r="C276" s="295"/>
      <c r="D276" s="395"/>
      <c r="E276" s="480"/>
      <c r="F276" s="295"/>
      <c r="G276" s="252"/>
      <c r="H276" s="295"/>
      <c r="I276" s="292"/>
      <c r="J276" s="289"/>
      <c r="K276" s="306"/>
      <c r="L276" s="306"/>
      <c r="M276" s="306"/>
      <c r="N276" s="252"/>
      <c r="O276" s="24" t="s">
        <v>60</v>
      </c>
      <c r="P276" s="362"/>
      <c r="Q276" s="362"/>
    </row>
    <row r="277" spans="2:17" s="142" customFormat="1" ht="15.6" x14ac:dyDescent="0.3">
      <c r="B277" s="245" t="s">
        <v>668</v>
      </c>
      <c r="C277" s="293" t="s">
        <v>20</v>
      </c>
      <c r="D277" s="389" t="s">
        <v>442</v>
      </c>
      <c r="E277" s="479" t="s">
        <v>20</v>
      </c>
      <c r="F277" s="293" t="s">
        <v>20</v>
      </c>
      <c r="G277" s="245" t="s">
        <v>270</v>
      </c>
      <c r="H277" s="293" t="s">
        <v>20</v>
      </c>
      <c r="I277" s="290">
        <f>SUM(J277:M277)</f>
        <v>16355057</v>
      </c>
      <c r="J277" s="287">
        <v>0</v>
      </c>
      <c r="K277" s="304">
        <v>0</v>
      </c>
      <c r="L277" s="304">
        <v>9549750</v>
      </c>
      <c r="M277" s="304">
        <v>6805307</v>
      </c>
      <c r="N277" s="245" t="s">
        <v>611</v>
      </c>
      <c r="O277" s="33">
        <v>69300</v>
      </c>
      <c r="P277" s="361" t="s">
        <v>383</v>
      </c>
      <c r="Q277" s="361" t="s">
        <v>537</v>
      </c>
    </row>
    <row r="278" spans="2:17" s="142" customFormat="1" ht="15.6" x14ac:dyDescent="0.3">
      <c r="B278" s="246"/>
      <c r="C278" s="294"/>
      <c r="D278" s="390"/>
      <c r="E278" s="479"/>
      <c r="F278" s="294"/>
      <c r="G278" s="246"/>
      <c r="H278" s="294"/>
      <c r="I278" s="291"/>
      <c r="J278" s="288"/>
      <c r="K278" s="305"/>
      <c r="L278" s="305"/>
      <c r="M278" s="305"/>
      <c r="N278" s="252"/>
      <c r="O278" s="24" t="s">
        <v>42</v>
      </c>
      <c r="P278" s="394"/>
      <c r="Q278" s="394"/>
    </row>
    <row r="279" spans="2:17" s="142" customFormat="1" ht="15.6" x14ac:dyDescent="0.3">
      <c r="B279" s="246"/>
      <c r="C279" s="294"/>
      <c r="D279" s="390"/>
      <c r="E279" s="479"/>
      <c r="F279" s="294"/>
      <c r="G279" s="246"/>
      <c r="H279" s="294"/>
      <c r="I279" s="291"/>
      <c r="J279" s="288"/>
      <c r="K279" s="305"/>
      <c r="L279" s="305"/>
      <c r="M279" s="305"/>
      <c r="N279" s="245" t="s">
        <v>616</v>
      </c>
      <c r="O279" s="192">
        <v>1</v>
      </c>
      <c r="P279" s="394"/>
      <c r="Q279" s="394"/>
    </row>
    <row r="280" spans="2:17" s="142" customFormat="1" ht="15.6" x14ac:dyDescent="0.3">
      <c r="B280" s="246"/>
      <c r="C280" s="294"/>
      <c r="D280" s="390"/>
      <c r="E280" s="479"/>
      <c r="F280" s="294"/>
      <c r="G280" s="246"/>
      <c r="H280" s="294"/>
      <c r="I280" s="291"/>
      <c r="J280" s="288"/>
      <c r="K280" s="305"/>
      <c r="L280" s="305"/>
      <c r="M280" s="305"/>
      <c r="N280" s="252"/>
      <c r="O280" s="24" t="s">
        <v>126</v>
      </c>
      <c r="P280" s="394"/>
      <c r="Q280" s="394"/>
    </row>
    <row r="281" spans="2:17" s="142" customFormat="1" ht="15.6" x14ac:dyDescent="0.3">
      <c r="B281" s="246"/>
      <c r="C281" s="294"/>
      <c r="D281" s="390"/>
      <c r="E281" s="479"/>
      <c r="F281" s="294"/>
      <c r="G281" s="246"/>
      <c r="H281" s="294"/>
      <c r="I281" s="291"/>
      <c r="J281" s="288"/>
      <c r="K281" s="305"/>
      <c r="L281" s="305"/>
      <c r="M281" s="305"/>
      <c r="N281" s="245" t="s">
        <v>618</v>
      </c>
      <c r="O281" s="33">
        <v>4300</v>
      </c>
      <c r="P281" s="394"/>
      <c r="Q281" s="394"/>
    </row>
    <row r="282" spans="2:17" s="142" customFormat="1" ht="45.6" customHeight="1" x14ac:dyDescent="0.3">
      <c r="B282" s="252"/>
      <c r="C282" s="295"/>
      <c r="D282" s="395"/>
      <c r="E282" s="480"/>
      <c r="F282" s="295"/>
      <c r="G282" s="252"/>
      <c r="H282" s="295"/>
      <c r="I282" s="292"/>
      <c r="J282" s="289"/>
      <c r="K282" s="306"/>
      <c r="L282" s="306"/>
      <c r="M282" s="306"/>
      <c r="N282" s="252"/>
      <c r="O282" s="24" t="s">
        <v>126</v>
      </c>
      <c r="P282" s="362"/>
      <c r="Q282" s="362"/>
    </row>
    <row r="283" spans="2:17" s="142" customFormat="1" ht="15.6" x14ac:dyDescent="0.3">
      <c r="B283" s="245" t="s">
        <v>669</v>
      </c>
      <c r="C283" s="293" t="s">
        <v>20</v>
      </c>
      <c r="D283" s="389" t="s">
        <v>442</v>
      </c>
      <c r="E283" s="479" t="s">
        <v>20</v>
      </c>
      <c r="F283" s="293" t="s">
        <v>20</v>
      </c>
      <c r="G283" s="245" t="s">
        <v>270</v>
      </c>
      <c r="H283" s="293" t="s">
        <v>20</v>
      </c>
      <c r="I283" s="290">
        <f>SUM(J283:M283)</f>
        <v>14353897.85</v>
      </c>
      <c r="J283" s="287">
        <v>0</v>
      </c>
      <c r="K283" s="304">
        <v>0</v>
      </c>
      <c r="L283" s="304">
        <v>12200813.02</v>
      </c>
      <c r="M283" s="304">
        <v>2153084.83</v>
      </c>
      <c r="N283" s="245" t="s">
        <v>611</v>
      </c>
      <c r="O283" s="33">
        <v>78750</v>
      </c>
      <c r="P283" s="361" t="s">
        <v>299</v>
      </c>
      <c r="Q283" s="361" t="s">
        <v>289</v>
      </c>
    </row>
    <row r="284" spans="2:17" s="142" customFormat="1" ht="15.6" x14ac:dyDescent="0.3">
      <c r="B284" s="246"/>
      <c r="C284" s="294"/>
      <c r="D284" s="390"/>
      <c r="E284" s="479"/>
      <c r="F284" s="294"/>
      <c r="G284" s="246"/>
      <c r="H284" s="294"/>
      <c r="I284" s="291"/>
      <c r="J284" s="288"/>
      <c r="K284" s="305"/>
      <c r="L284" s="305"/>
      <c r="M284" s="305"/>
      <c r="N284" s="252"/>
      <c r="O284" s="24" t="s">
        <v>126</v>
      </c>
      <c r="P284" s="394"/>
      <c r="Q284" s="394"/>
    </row>
    <row r="285" spans="2:17" s="142" customFormat="1" ht="15.6" x14ac:dyDescent="0.3">
      <c r="B285" s="246"/>
      <c r="C285" s="294"/>
      <c r="D285" s="390"/>
      <c r="E285" s="479"/>
      <c r="F285" s="294"/>
      <c r="G285" s="246"/>
      <c r="H285" s="294"/>
      <c r="I285" s="291"/>
      <c r="J285" s="288"/>
      <c r="K285" s="305"/>
      <c r="L285" s="305"/>
      <c r="M285" s="305"/>
      <c r="N285" s="245" t="s">
        <v>616</v>
      </c>
      <c r="O285" s="192">
        <v>1</v>
      </c>
      <c r="P285" s="394"/>
      <c r="Q285" s="394"/>
    </row>
    <row r="286" spans="2:17" s="142" customFormat="1" ht="15.6" x14ac:dyDescent="0.3">
      <c r="B286" s="246"/>
      <c r="C286" s="294"/>
      <c r="D286" s="390"/>
      <c r="E286" s="479"/>
      <c r="F286" s="294"/>
      <c r="G286" s="246"/>
      <c r="H286" s="294"/>
      <c r="I286" s="291"/>
      <c r="J286" s="288"/>
      <c r="K286" s="305"/>
      <c r="L286" s="305"/>
      <c r="M286" s="305"/>
      <c r="N286" s="252"/>
      <c r="O286" s="24" t="s">
        <v>60</v>
      </c>
      <c r="P286" s="394"/>
      <c r="Q286" s="394"/>
    </row>
    <row r="287" spans="2:17" s="142" customFormat="1" ht="15.6" x14ac:dyDescent="0.3">
      <c r="B287" s="246"/>
      <c r="C287" s="294"/>
      <c r="D287" s="390"/>
      <c r="E287" s="479"/>
      <c r="F287" s="294"/>
      <c r="G287" s="246"/>
      <c r="H287" s="294"/>
      <c r="I287" s="291"/>
      <c r="J287" s="288"/>
      <c r="K287" s="305"/>
      <c r="L287" s="305"/>
      <c r="M287" s="305"/>
      <c r="N287" s="245" t="s">
        <v>618</v>
      </c>
      <c r="O287" s="33">
        <v>7000</v>
      </c>
      <c r="P287" s="394"/>
      <c r="Q287" s="394"/>
    </row>
    <row r="288" spans="2:17" s="142" customFormat="1" ht="45" customHeight="1" x14ac:dyDescent="0.3">
      <c r="B288" s="252"/>
      <c r="C288" s="295"/>
      <c r="D288" s="395"/>
      <c r="E288" s="480"/>
      <c r="F288" s="295"/>
      <c r="G288" s="252"/>
      <c r="H288" s="295"/>
      <c r="I288" s="292"/>
      <c r="J288" s="289"/>
      <c r="K288" s="306"/>
      <c r="L288" s="306"/>
      <c r="M288" s="306"/>
      <c r="N288" s="252"/>
      <c r="O288" s="24" t="s">
        <v>60</v>
      </c>
      <c r="P288" s="362"/>
      <c r="Q288" s="362"/>
    </row>
    <row r="289" spans="2:17" s="142" customFormat="1" ht="15.6" x14ac:dyDescent="0.3">
      <c r="B289" s="245" t="s">
        <v>670</v>
      </c>
      <c r="C289" s="293" t="s">
        <v>20</v>
      </c>
      <c r="D289" s="389" t="s">
        <v>442</v>
      </c>
      <c r="E289" s="479" t="s">
        <v>20</v>
      </c>
      <c r="F289" s="293" t="s">
        <v>20</v>
      </c>
      <c r="G289" s="245" t="s">
        <v>270</v>
      </c>
      <c r="H289" s="293" t="s">
        <v>20</v>
      </c>
      <c r="I289" s="290">
        <f>SUM(J289:M289)</f>
        <v>7796324.4500000002</v>
      </c>
      <c r="J289" s="287">
        <v>0</v>
      </c>
      <c r="K289" s="304">
        <v>0</v>
      </c>
      <c r="L289" s="304">
        <v>6394664.4900000002</v>
      </c>
      <c r="M289" s="304">
        <v>1401659.96</v>
      </c>
      <c r="N289" s="245" t="s">
        <v>611</v>
      </c>
      <c r="O289" s="33">
        <v>52500</v>
      </c>
      <c r="P289" s="361" t="s">
        <v>649</v>
      </c>
      <c r="Q289" s="361" t="s">
        <v>289</v>
      </c>
    </row>
    <row r="290" spans="2:17" s="142" customFormat="1" ht="15.6" x14ac:dyDescent="0.3">
      <c r="B290" s="246"/>
      <c r="C290" s="294"/>
      <c r="D290" s="390"/>
      <c r="E290" s="479"/>
      <c r="F290" s="294"/>
      <c r="G290" s="246"/>
      <c r="H290" s="294"/>
      <c r="I290" s="291"/>
      <c r="J290" s="288"/>
      <c r="K290" s="305"/>
      <c r="L290" s="305"/>
      <c r="M290" s="305"/>
      <c r="N290" s="252"/>
      <c r="O290" s="24" t="s">
        <v>126</v>
      </c>
      <c r="P290" s="394"/>
      <c r="Q290" s="394"/>
    </row>
    <row r="291" spans="2:17" s="142" customFormat="1" ht="15.6" x14ac:dyDescent="0.3">
      <c r="B291" s="246"/>
      <c r="C291" s="294"/>
      <c r="D291" s="390"/>
      <c r="E291" s="479"/>
      <c r="F291" s="294"/>
      <c r="G291" s="246"/>
      <c r="H291" s="294"/>
      <c r="I291" s="291"/>
      <c r="J291" s="288"/>
      <c r="K291" s="305"/>
      <c r="L291" s="305"/>
      <c r="M291" s="305"/>
      <c r="N291" s="245" t="s">
        <v>616</v>
      </c>
      <c r="O291" s="192">
        <v>1</v>
      </c>
      <c r="P291" s="394"/>
      <c r="Q291" s="394"/>
    </row>
    <row r="292" spans="2:17" s="142" customFormat="1" ht="15.6" x14ac:dyDescent="0.3">
      <c r="B292" s="246"/>
      <c r="C292" s="294"/>
      <c r="D292" s="390"/>
      <c r="E292" s="479"/>
      <c r="F292" s="294"/>
      <c r="G292" s="246"/>
      <c r="H292" s="294"/>
      <c r="I292" s="291"/>
      <c r="J292" s="288"/>
      <c r="K292" s="305"/>
      <c r="L292" s="305"/>
      <c r="M292" s="305"/>
      <c r="N292" s="252"/>
      <c r="O292" s="24" t="s">
        <v>60</v>
      </c>
      <c r="P292" s="394"/>
      <c r="Q292" s="394"/>
    </row>
    <row r="293" spans="2:17" s="142" customFormat="1" ht="15.6" x14ac:dyDescent="0.3">
      <c r="B293" s="246"/>
      <c r="C293" s="294"/>
      <c r="D293" s="390"/>
      <c r="E293" s="479"/>
      <c r="F293" s="294"/>
      <c r="G293" s="246"/>
      <c r="H293" s="294"/>
      <c r="I293" s="291"/>
      <c r="J293" s="288"/>
      <c r="K293" s="305"/>
      <c r="L293" s="305"/>
      <c r="M293" s="305"/>
      <c r="N293" s="245" t="s">
        <v>618</v>
      </c>
      <c r="O293" s="223">
        <v>2958.97</v>
      </c>
      <c r="P293" s="394"/>
      <c r="Q293" s="394"/>
    </row>
    <row r="294" spans="2:17" s="142" customFormat="1" ht="46.2" customHeight="1" x14ac:dyDescent="0.3">
      <c r="B294" s="252"/>
      <c r="C294" s="295"/>
      <c r="D294" s="395"/>
      <c r="E294" s="480"/>
      <c r="F294" s="295"/>
      <c r="G294" s="252"/>
      <c r="H294" s="295"/>
      <c r="I294" s="292"/>
      <c r="J294" s="289"/>
      <c r="K294" s="306"/>
      <c r="L294" s="306"/>
      <c r="M294" s="306"/>
      <c r="N294" s="252"/>
      <c r="O294" s="24" t="s">
        <v>60</v>
      </c>
      <c r="P294" s="362"/>
      <c r="Q294" s="362"/>
    </row>
    <row r="295" spans="2:17" s="142" customFormat="1" ht="15.6" x14ac:dyDescent="0.3">
      <c r="B295" s="245" t="s">
        <v>671</v>
      </c>
      <c r="C295" s="293" t="s">
        <v>20</v>
      </c>
      <c r="D295" s="389" t="s">
        <v>442</v>
      </c>
      <c r="E295" s="479" t="s">
        <v>20</v>
      </c>
      <c r="F295" s="293" t="s">
        <v>20</v>
      </c>
      <c r="G295" s="245" t="s">
        <v>270</v>
      </c>
      <c r="H295" s="293" t="s">
        <v>20</v>
      </c>
      <c r="I295" s="290">
        <f>SUM(J295:M295)</f>
        <v>12836010.09</v>
      </c>
      <c r="J295" s="287">
        <v>0</v>
      </c>
      <c r="K295" s="304">
        <v>0</v>
      </c>
      <c r="L295" s="304">
        <v>10910608.58</v>
      </c>
      <c r="M295" s="304">
        <v>1925401.51</v>
      </c>
      <c r="N295" s="245" t="s">
        <v>611</v>
      </c>
      <c r="O295" s="33">
        <v>58125</v>
      </c>
      <c r="P295" s="361" t="s">
        <v>359</v>
      </c>
      <c r="Q295" s="361" t="s">
        <v>537</v>
      </c>
    </row>
    <row r="296" spans="2:17" s="142" customFormat="1" ht="15.6" x14ac:dyDescent="0.3">
      <c r="B296" s="246"/>
      <c r="C296" s="294"/>
      <c r="D296" s="390"/>
      <c r="E296" s="479"/>
      <c r="F296" s="294"/>
      <c r="G296" s="246"/>
      <c r="H296" s="294"/>
      <c r="I296" s="291"/>
      <c r="J296" s="288"/>
      <c r="K296" s="305"/>
      <c r="L296" s="305"/>
      <c r="M296" s="305"/>
      <c r="N296" s="252"/>
      <c r="O296" s="24" t="s">
        <v>42</v>
      </c>
      <c r="P296" s="394"/>
      <c r="Q296" s="394"/>
    </row>
    <row r="297" spans="2:17" s="142" customFormat="1" ht="15.6" x14ac:dyDescent="0.3">
      <c r="B297" s="246"/>
      <c r="C297" s="294"/>
      <c r="D297" s="390"/>
      <c r="E297" s="479"/>
      <c r="F297" s="294"/>
      <c r="G297" s="246"/>
      <c r="H297" s="294"/>
      <c r="I297" s="291"/>
      <c r="J297" s="288"/>
      <c r="K297" s="305"/>
      <c r="L297" s="305"/>
      <c r="M297" s="305"/>
      <c r="N297" s="245" t="s">
        <v>616</v>
      </c>
      <c r="O297" s="192">
        <v>1</v>
      </c>
      <c r="P297" s="394"/>
      <c r="Q297" s="394"/>
    </row>
    <row r="298" spans="2:17" s="142" customFormat="1" ht="15.6" x14ac:dyDescent="0.3">
      <c r="B298" s="246"/>
      <c r="C298" s="294"/>
      <c r="D298" s="390"/>
      <c r="E298" s="479"/>
      <c r="F298" s="294"/>
      <c r="G298" s="246"/>
      <c r="H298" s="294"/>
      <c r="I298" s="291"/>
      <c r="J298" s="288"/>
      <c r="K298" s="305"/>
      <c r="L298" s="305"/>
      <c r="M298" s="305"/>
      <c r="N298" s="252"/>
      <c r="O298" s="24" t="s">
        <v>126</v>
      </c>
      <c r="P298" s="394"/>
      <c r="Q298" s="394"/>
    </row>
    <row r="299" spans="2:17" s="142" customFormat="1" ht="15.6" x14ac:dyDescent="0.3">
      <c r="B299" s="246"/>
      <c r="C299" s="294"/>
      <c r="D299" s="390"/>
      <c r="E299" s="479"/>
      <c r="F299" s="294"/>
      <c r="G299" s="246"/>
      <c r="H299" s="294"/>
      <c r="I299" s="291"/>
      <c r="J299" s="288"/>
      <c r="K299" s="305"/>
      <c r="L299" s="305"/>
      <c r="M299" s="305"/>
      <c r="N299" s="245" t="s">
        <v>618</v>
      </c>
      <c r="O299" s="33">
        <v>4300</v>
      </c>
      <c r="P299" s="394"/>
      <c r="Q299" s="394"/>
    </row>
    <row r="300" spans="2:17" s="142" customFormat="1" ht="45.6" customHeight="1" x14ac:dyDescent="0.3">
      <c r="B300" s="252"/>
      <c r="C300" s="295"/>
      <c r="D300" s="395"/>
      <c r="E300" s="480"/>
      <c r="F300" s="295"/>
      <c r="G300" s="252"/>
      <c r="H300" s="295"/>
      <c r="I300" s="292"/>
      <c r="J300" s="289"/>
      <c r="K300" s="306"/>
      <c r="L300" s="306"/>
      <c r="M300" s="306"/>
      <c r="N300" s="252"/>
      <c r="O300" s="24" t="s">
        <v>126</v>
      </c>
      <c r="P300" s="362"/>
      <c r="Q300" s="362"/>
    </row>
    <row r="301" spans="2:17" s="142" customFormat="1" ht="15.6" x14ac:dyDescent="0.3">
      <c r="B301" s="245" t="s">
        <v>672</v>
      </c>
      <c r="C301" s="293" t="s">
        <v>20</v>
      </c>
      <c r="D301" s="389" t="s">
        <v>442</v>
      </c>
      <c r="E301" s="479" t="s">
        <v>20</v>
      </c>
      <c r="F301" s="293" t="s">
        <v>20</v>
      </c>
      <c r="G301" s="245" t="s">
        <v>270</v>
      </c>
      <c r="H301" s="293" t="s">
        <v>20</v>
      </c>
      <c r="I301" s="290">
        <f>SUM(J301:M301)</f>
        <v>10579150.689999999</v>
      </c>
      <c r="J301" s="482">
        <v>1560643.3</v>
      </c>
      <c r="K301" s="304">
        <v>0</v>
      </c>
      <c r="L301" s="304">
        <v>7431634.7800000003</v>
      </c>
      <c r="M301" s="304">
        <v>1586872.61</v>
      </c>
      <c r="N301" s="245" t="s">
        <v>611</v>
      </c>
      <c r="O301" s="33">
        <v>11250</v>
      </c>
      <c r="P301" s="361" t="s">
        <v>359</v>
      </c>
      <c r="Q301" s="361" t="s">
        <v>415</v>
      </c>
    </row>
    <row r="302" spans="2:17" s="142" customFormat="1" ht="15.6" x14ac:dyDescent="0.3">
      <c r="B302" s="246"/>
      <c r="C302" s="294"/>
      <c r="D302" s="390"/>
      <c r="E302" s="479"/>
      <c r="F302" s="294"/>
      <c r="G302" s="246"/>
      <c r="H302" s="294"/>
      <c r="I302" s="291"/>
      <c r="J302" s="483"/>
      <c r="K302" s="305"/>
      <c r="L302" s="305"/>
      <c r="M302" s="305"/>
      <c r="N302" s="252"/>
      <c r="O302" s="24" t="s">
        <v>42</v>
      </c>
      <c r="P302" s="394"/>
      <c r="Q302" s="394"/>
    </row>
    <row r="303" spans="2:17" s="142" customFormat="1" ht="15.6" x14ac:dyDescent="0.3">
      <c r="B303" s="246"/>
      <c r="C303" s="294"/>
      <c r="D303" s="390"/>
      <c r="E303" s="479"/>
      <c r="F303" s="294"/>
      <c r="G303" s="246"/>
      <c r="H303" s="294"/>
      <c r="I303" s="291"/>
      <c r="J303" s="483"/>
      <c r="K303" s="305"/>
      <c r="L303" s="305"/>
      <c r="M303" s="305"/>
      <c r="N303" s="245" t="s">
        <v>616</v>
      </c>
      <c r="O303" s="192">
        <v>1</v>
      </c>
      <c r="P303" s="394"/>
      <c r="Q303" s="394"/>
    </row>
    <row r="304" spans="2:17" s="142" customFormat="1" ht="15.6" x14ac:dyDescent="0.3">
      <c r="B304" s="246"/>
      <c r="C304" s="294"/>
      <c r="D304" s="390"/>
      <c r="E304" s="479"/>
      <c r="F304" s="294"/>
      <c r="G304" s="246"/>
      <c r="H304" s="294"/>
      <c r="I304" s="291"/>
      <c r="J304" s="483"/>
      <c r="K304" s="305"/>
      <c r="L304" s="305"/>
      <c r="M304" s="305"/>
      <c r="N304" s="252"/>
      <c r="O304" s="24" t="s">
        <v>126</v>
      </c>
      <c r="P304" s="394"/>
      <c r="Q304" s="394"/>
    </row>
    <row r="305" spans="2:17" s="142" customFormat="1" ht="15.6" x14ac:dyDescent="0.3">
      <c r="B305" s="246"/>
      <c r="C305" s="294"/>
      <c r="D305" s="390"/>
      <c r="E305" s="479"/>
      <c r="F305" s="294"/>
      <c r="G305" s="246"/>
      <c r="H305" s="294"/>
      <c r="I305" s="291"/>
      <c r="J305" s="483"/>
      <c r="K305" s="305"/>
      <c r="L305" s="305"/>
      <c r="M305" s="305"/>
      <c r="N305" s="245" t="s">
        <v>618</v>
      </c>
      <c r="O305" s="33">
        <v>5000</v>
      </c>
      <c r="P305" s="394"/>
      <c r="Q305" s="394"/>
    </row>
    <row r="306" spans="2:17" s="142" customFormat="1" ht="46.2" customHeight="1" x14ac:dyDescent="0.3">
      <c r="B306" s="252"/>
      <c r="C306" s="295"/>
      <c r="D306" s="395"/>
      <c r="E306" s="480"/>
      <c r="F306" s="295"/>
      <c r="G306" s="252"/>
      <c r="H306" s="295"/>
      <c r="I306" s="292"/>
      <c r="J306" s="484"/>
      <c r="K306" s="306"/>
      <c r="L306" s="306"/>
      <c r="M306" s="306"/>
      <c r="N306" s="252"/>
      <c r="O306" s="24" t="s">
        <v>126</v>
      </c>
      <c r="P306" s="362"/>
      <c r="Q306" s="362"/>
    </row>
    <row r="307" spans="2:17" s="142" customFormat="1" ht="15.6" customHeight="1" x14ac:dyDescent="0.3">
      <c r="B307" s="245" t="s">
        <v>673</v>
      </c>
      <c r="C307" s="293" t="s">
        <v>20</v>
      </c>
      <c r="D307" s="389" t="s">
        <v>442</v>
      </c>
      <c r="E307" s="479" t="s">
        <v>20</v>
      </c>
      <c r="F307" s="293" t="s">
        <v>20</v>
      </c>
      <c r="G307" s="245" t="s">
        <v>270</v>
      </c>
      <c r="H307" s="293" t="s">
        <v>20</v>
      </c>
      <c r="I307" s="290">
        <f>SUM(J307:M307)</f>
        <v>3046535.5100000002</v>
      </c>
      <c r="J307" s="287">
        <v>0</v>
      </c>
      <c r="K307" s="304">
        <v>0</v>
      </c>
      <c r="L307" s="304">
        <v>2589555.1800000002</v>
      </c>
      <c r="M307" s="304">
        <v>456980.33</v>
      </c>
      <c r="N307" s="245" t="s">
        <v>615</v>
      </c>
      <c r="O307" s="237">
        <v>2.65</v>
      </c>
      <c r="P307" s="361" t="s">
        <v>299</v>
      </c>
      <c r="Q307" s="361" t="s">
        <v>275</v>
      </c>
    </row>
    <row r="308" spans="2:17" s="142" customFormat="1" ht="15.6" x14ac:dyDescent="0.3">
      <c r="B308" s="246"/>
      <c r="C308" s="294"/>
      <c r="D308" s="390"/>
      <c r="E308" s="479"/>
      <c r="F308" s="294"/>
      <c r="G308" s="246"/>
      <c r="H308" s="294"/>
      <c r="I308" s="291"/>
      <c r="J308" s="288"/>
      <c r="K308" s="305"/>
      <c r="L308" s="305"/>
      <c r="M308" s="305"/>
      <c r="N308" s="252"/>
      <c r="O308" s="24" t="s">
        <v>126</v>
      </c>
      <c r="P308" s="394"/>
      <c r="Q308" s="394"/>
    </row>
    <row r="309" spans="2:17" s="142" customFormat="1" ht="15.6" x14ac:dyDescent="0.3">
      <c r="B309" s="246"/>
      <c r="C309" s="294"/>
      <c r="D309" s="390"/>
      <c r="E309" s="479"/>
      <c r="F309" s="294"/>
      <c r="G309" s="246"/>
      <c r="H309" s="294"/>
      <c r="I309" s="291"/>
      <c r="J309" s="288"/>
      <c r="K309" s="305"/>
      <c r="L309" s="305"/>
      <c r="M309" s="305"/>
      <c r="N309" s="245" t="s">
        <v>616</v>
      </c>
      <c r="O309" s="192">
        <v>1</v>
      </c>
      <c r="P309" s="394"/>
      <c r="Q309" s="394"/>
    </row>
    <row r="310" spans="2:17" s="142" customFormat="1" ht="15.6" x14ac:dyDescent="0.3">
      <c r="B310" s="246"/>
      <c r="C310" s="294"/>
      <c r="D310" s="390"/>
      <c r="E310" s="479"/>
      <c r="F310" s="294"/>
      <c r="G310" s="246"/>
      <c r="H310" s="294"/>
      <c r="I310" s="291"/>
      <c r="J310" s="288"/>
      <c r="K310" s="305"/>
      <c r="L310" s="305"/>
      <c r="M310" s="305"/>
      <c r="N310" s="252"/>
      <c r="O310" s="24" t="s">
        <v>60</v>
      </c>
      <c r="P310" s="394"/>
      <c r="Q310" s="394"/>
    </row>
    <row r="311" spans="2:17" s="142" customFormat="1" ht="15.6" x14ac:dyDescent="0.3">
      <c r="B311" s="246"/>
      <c r="C311" s="294"/>
      <c r="D311" s="390"/>
      <c r="E311" s="479"/>
      <c r="F311" s="294"/>
      <c r="G311" s="246"/>
      <c r="H311" s="294"/>
      <c r="I311" s="291"/>
      <c r="J311" s="288"/>
      <c r="K311" s="305"/>
      <c r="L311" s="305"/>
      <c r="M311" s="305"/>
      <c r="N311" s="245" t="s">
        <v>617</v>
      </c>
      <c r="O311" s="33">
        <v>26534</v>
      </c>
      <c r="P311" s="394"/>
      <c r="Q311" s="394"/>
    </row>
    <row r="312" spans="2:17" s="142" customFormat="1" ht="15.6" x14ac:dyDescent="0.3">
      <c r="B312" s="246"/>
      <c r="C312" s="294"/>
      <c r="D312" s="390"/>
      <c r="E312" s="480"/>
      <c r="F312" s="294"/>
      <c r="G312" s="246"/>
      <c r="H312" s="294"/>
      <c r="I312" s="291"/>
      <c r="J312" s="288"/>
      <c r="K312" s="305"/>
      <c r="L312" s="305"/>
      <c r="M312" s="305"/>
      <c r="N312" s="252"/>
      <c r="O312" s="24" t="s">
        <v>126</v>
      </c>
      <c r="P312" s="394"/>
      <c r="Q312" s="394"/>
    </row>
    <row r="313" spans="2:17" s="142" customFormat="1" ht="15.6" customHeight="1" x14ac:dyDescent="0.3">
      <c r="B313" s="245" t="s">
        <v>674</v>
      </c>
      <c r="C313" s="293" t="s">
        <v>20</v>
      </c>
      <c r="D313" s="389" t="s">
        <v>442</v>
      </c>
      <c r="E313" s="479" t="s">
        <v>20</v>
      </c>
      <c r="F313" s="293" t="s">
        <v>20</v>
      </c>
      <c r="G313" s="245" t="s">
        <v>270</v>
      </c>
      <c r="H313" s="293" t="s">
        <v>20</v>
      </c>
      <c r="I313" s="290">
        <f>SUM(J313:M313)</f>
        <v>1685239.59</v>
      </c>
      <c r="J313" s="287">
        <v>0</v>
      </c>
      <c r="K313" s="304">
        <v>0</v>
      </c>
      <c r="L313" s="304">
        <v>1410577.27</v>
      </c>
      <c r="M313" s="304">
        <v>274662.32</v>
      </c>
      <c r="N313" s="245" t="s">
        <v>615</v>
      </c>
      <c r="O313" s="237">
        <v>3.95</v>
      </c>
      <c r="P313" s="361" t="s">
        <v>274</v>
      </c>
      <c r="Q313" s="361" t="s">
        <v>293</v>
      </c>
    </row>
    <row r="314" spans="2:17" s="142" customFormat="1" ht="15.6" x14ac:dyDescent="0.3">
      <c r="B314" s="246"/>
      <c r="C314" s="294"/>
      <c r="D314" s="390"/>
      <c r="E314" s="479"/>
      <c r="F314" s="294"/>
      <c r="G314" s="246"/>
      <c r="H314" s="294"/>
      <c r="I314" s="291"/>
      <c r="J314" s="288"/>
      <c r="K314" s="305"/>
      <c r="L314" s="305"/>
      <c r="M314" s="305"/>
      <c r="N314" s="252"/>
      <c r="O314" s="24" t="s">
        <v>126</v>
      </c>
      <c r="P314" s="394"/>
      <c r="Q314" s="394"/>
    </row>
    <row r="315" spans="2:17" s="142" customFormat="1" ht="15.6" x14ac:dyDescent="0.3">
      <c r="B315" s="246"/>
      <c r="C315" s="294"/>
      <c r="D315" s="390"/>
      <c r="E315" s="479"/>
      <c r="F315" s="294"/>
      <c r="G315" s="246"/>
      <c r="H315" s="294"/>
      <c r="I315" s="291"/>
      <c r="J315" s="288"/>
      <c r="K315" s="305"/>
      <c r="L315" s="305"/>
      <c r="M315" s="305"/>
      <c r="N315" s="245" t="s">
        <v>616</v>
      </c>
      <c r="O315" s="192">
        <v>1</v>
      </c>
      <c r="P315" s="394"/>
      <c r="Q315" s="394"/>
    </row>
    <row r="316" spans="2:17" s="142" customFormat="1" ht="15.6" x14ac:dyDescent="0.3">
      <c r="B316" s="246"/>
      <c r="C316" s="294"/>
      <c r="D316" s="390"/>
      <c r="E316" s="479"/>
      <c r="F316" s="294"/>
      <c r="G316" s="246"/>
      <c r="H316" s="294"/>
      <c r="I316" s="291"/>
      <c r="J316" s="288"/>
      <c r="K316" s="305"/>
      <c r="L316" s="305"/>
      <c r="M316" s="305"/>
      <c r="N316" s="252"/>
      <c r="O316" s="24" t="s">
        <v>60</v>
      </c>
      <c r="P316" s="394"/>
      <c r="Q316" s="394"/>
    </row>
    <row r="317" spans="2:17" s="142" customFormat="1" ht="15.6" x14ac:dyDescent="0.3">
      <c r="B317" s="246"/>
      <c r="C317" s="294"/>
      <c r="D317" s="390"/>
      <c r="E317" s="479"/>
      <c r="F317" s="294"/>
      <c r="G317" s="246"/>
      <c r="H317" s="294"/>
      <c r="I317" s="291"/>
      <c r="J317" s="288"/>
      <c r="K317" s="305"/>
      <c r="L317" s="305"/>
      <c r="M317" s="305"/>
      <c r="N317" s="245" t="s">
        <v>617</v>
      </c>
      <c r="O317" s="33">
        <v>39482</v>
      </c>
      <c r="P317" s="394"/>
      <c r="Q317" s="394"/>
    </row>
    <row r="318" spans="2:17" s="142" customFormat="1" ht="15.6" x14ac:dyDescent="0.3">
      <c r="B318" s="246"/>
      <c r="C318" s="294"/>
      <c r="D318" s="390"/>
      <c r="E318" s="480"/>
      <c r="F318" s="294"/>
      <c r="G318" s="246"/>
      <c r="H318" s="294"/>
      <c r="I318" s="291"/>
      <c r="J318" s="288"/>
      <c r="K318" s="305"/>
      <c r="L318" s="305"/>
      <c r="M318" s="305"/>
      <c r="N318" s="252"/>
      <c r="O318" s="24" t="s">
        <v>126</v>
      </c>
      <c r="P318" s="394"/>
      <c r="Q318" s="394"/>
    </row>
    <row r="319" spans="2:17" s="142" customFormat="1" ht="15.6" customHeight="1" x14ac:dyDescent="0.3">
      <c r="B319" s="245" t="s">
        <v>675</v>
      </c>
      <c r="C319" s="293" t="s">
        <v>20</v>
      </c>
      <c r="D319" s="389" t="s">
        <v>442</v>
      </c>
      <c r="E319" s="479" t="s">
        <v>20</v>
      </c>
      <c r="F319" s="293" t="s">
        <v>20</v>
      </c>
      <c r="G319" s="245" t="s">
        <v>270</v>
      </c>
      <c r="H319" s="293" t="s">
        <v>20</v>
      </c>
      <c r="I319" s="290">
        <f>SUM(J319:M319)</f>
        <v>1788427.3599999999</v>
      </c>
      <c r="J319" s="287">
        <v>0</v>
      </c>
      <c r="K319" s="304">
        <v>0</v>
      </c>
      <c r="L319" s="304">
        <v>1520163.25</v>
      </c>
      <c r="M319" s="304">
        <v>268264.11</v>
      </c>
      <c r="N319" s="245" t="s">
        <v>615</v>
      </c>
      <c r="O319" s="130">
        <v>2.6</v>
      </c>
      <c r="P319" s="361" t="s">
        <v>299</v>
      </c>
      <c r="Q319" s="361" t="s">
        <v>359</v>
      </c>
    </row>
    <row r="320" spans="2:17" s="142" customFormat="1" ht="14.4" customHeight="1" x14ac:dyDescent="0.3">
      <c r="B320" s="246"/>
      <c r="C320" s="294"/>
      <c r="D320" s="390"/>
      <c r="E320" s="479"/>
      <c r="F320" s="294"/>
      <c r="G320" s="246"/>
      <c r="H320" s="294"/>
      <c r="I320" s="291"/>
      <c r="J320" s="288"/>
      <c r="K320" s="305"/>
      <c r="L320" s="305"/>
      <c r="M320" s="305"/>
      <c r="N320" s="252"/>
      <c r="O320" s="24" t="s">
        <v>60</v>
      </c>
      <c r="P320" s="394"/>
      <c r="Q320" s="394"/>
    </row>
    <row r="321" spans="2:17" s="142" customFormat="1" ht="15.6" x14ac:dyDescent="0.3">
      <c r="B321" s="246"/>
      <c r="C321" s="294"/>
      <c r="D321" s="390"/>
      <c r="E321" s="479"/>
      <c r="F321" s="294"/>
      <c r="G321" s="246"/>
      <c r="H321" s="294"/>
      <c r="I321" s="291"/>
      <c r="J321" s="288"/>
      <c r="K321" s="305"/>
      <c r="L321" s="305"/>
      <c r="M321" s="305"/>
      <c r="N321" s="245" t="s">
        <v>616</v>
      </c>
      <c r="O321" s="192">
        <v>1</v>
      </c>
      <c r="P321" s="394"/>
      <c r="Q321" s="394"/>
    </row>
    <row r="322" spans="2:17" s="142" customFormat="1" ht="15.6" x14ac:dyDescent="0.3">
      <c r="B322" s="246"/>
      <c r="C322" s="294"/>
      <c r="D322" s="390"/>
      <c r="E322" s="479"/>
      <c r="F322" s="294"/>
      <c r="G322" s="246"/>
      <c r="H322" s="294"/>
      <c r="I322" s="291"/>
      <c r="J322" s="288"/>
      <c r="K322" s="305"/>
      <c r="L322" s="305"/>
      <c r="M322" s="305"/>
      <c r="N322" s="252"/>
      <c r="O322" s="24" t="s">
        <v>284</v>
      </c>
      <c r="P322" s="394"/>
      <c r="Q322" s="394"/>
    </row>
    <row r="323" spans="2:17" s="142" customFormat="1" ht="15.6" x14ac:dyDescent="0.3">
      <c r="B323" s="246"/>
      <c r="C323" s="294"/>
      <c r="D323" s="390"/>
      <c r="E323" s="479"/>
      <c r="F323" s="294"/>
      <c r="G323" s="246"/>
      <c r="H323" s="294"/>
      <c r="I323" s="291"/>
      <c r="J323" s="288"/>
      <c r="K323" s="305"/>
      <c r="L323" s="305"/>
      <c r="M323" s="305"/>
      <c r="N323" s="245" t="s">
        <v>617</v>
      </c>
      <c r="O323" s="33">
        <v>26019</v>
      </c>
      <c r="P323" s="394"/>
      <c r="Q323" s="394"/>
    </row>
    <row r="324" spans="2:17" s="142" customFormat="1" ht="15.6" x14ac:dyDescent="0.3">
      <c r="B324" s="246"/>
      <c r="C324" s="294"/>
      <c r="D324" s="390"/>
      <c r="E324" s="480"/>
      <c r="F324" s="294"/>
      <c r="G324" s="246"/>
      <c r="H324" s="294"/>
      <c r="I324" s="291"/>
      <c r="J324" s="288"/>
      <c r="K324" s="305"/>
      <c r="L324" s="305"/>
      <c r="M324" s="305"/>
      <c r="N324" s="252"/>
      <c r="O324" s="24" t="s">
        <v>60</v>
      </c>
      <c r="P324" s="394"/>
      <c r="Q324" s="394"/>
    </row>
    <row r="325" spans="2:17" s="142" customFormat="1" ht="15.6" customHeight="1" x14ac:dyDescent="0.3">
      <c r="B325" s="245" t="s">
        <v>676</v>
      </c>
      <c r="C325" s="293" t="s">
        <v>20</v>
      </c>
      <c r="D325" s="389" t="s">
        <v>442</v>
      </c>
      <c r="E325" s="479" t="s">
        <v>20</v>
      </c>
      <c r="F325" s="293" t="s">
        <v>20</v>
      </c>
      <c r="G325" s="245" t="s">
        <v>270</v>
      </c>
      <c r="H325" s="293" t="s">
        <v>20</v>
      </c>
      <c r="I325" s="290">
        <f>SUM(J325:M325)</f>
        <v>929464.29</v>
      </c>
      <c r="J325" s="287">
        <v>0</v>
      </c>
      <c r="K325" s="304">
        <v>0</v>
      </c>
      <c r="L325" s="304">
        <v>790044.64</v>
      </c>
      <c r="M325" s="304">
        <v>139419.65</v>
      </c>
      <c r="N325" s="245" t="s">
        <v>615</v>
      </c>
      <c r="O325" s="130">
        <v>3.1</v>
      </c>
      <c r="P325" s="361" t="s">
        <v>299</v>
      </c>
      <c r="Q325" s="361" t="s">
        <v>359</v>
      </c>
    </row>
    <row r="326" spans="2:17" s="142" customFormat="1" ht="14.4" customHeight="1" x14ac:dyDescent="0.3">
      <c r="B326" s="246"/>
      <c r="C326" s="294"/>
      <c r="D326" s="390"/>
      <c r="E326" s="479"/>
      <c r="F326" s="294"/>
      <c r="G326" s="246"/>
      <c r="H326" s="294"/>
      <c r="I326" s="291"/>
      <c r="J326" s="288"/>
      <c r="K326" s="305"/>
      <c r="L326" s="305"/>
      <c r="M326" s="305"/>
      <c r="N326" s="252"/>
      <c r="O326" s="24" t="s">
        <v>60</v>
      </c>
      <c r="P326" s="394"/>
      <c r="Q326" s="394"/>
    </row>
    <row r="327" spans="2:17" s="142" customFormat="1" ht="15.6" x14ac:dyDescent="0.3">
      <c r="B327" s="246"/>
      <c r="C327" s="294"/>
      <c r="D327" s="390"/>
      <c r="E327" s="479"/>
      <c r="F327" s="294"/>
      <c r="G327" s="246"/>
      <c r="H327" s="294"/>
      <c r="I327" s="291"/>
      <c r="J327" s="288"/>
      <c r="K327" s="305"/>
      <c r="L327" s="305"/>
      <c r="M327" s="305"/>
      <c r="N327" s="245" t="s">
        <v>616</v>
      </c>
      <c r="O327" s="192">
        <v>1</v>
      </c>
      <c r="P327" s="394"/>
      <c r="Q327" s="394"/>
    </row>
    <row r="328" spans="2:17" s="142" customFormat="1" ht="15.6" x14ac:dyDescent="0.3">
      <c r="B328" s="246"/>
      <c r="C328" s="294"/>
      <c r="D328" s="390"/>
      <c r="E328" s="479"/>
      <c r="F328" s="294"/>
      <c r="G328" s="246"/>
      <c r="H328" s="294"/>
      <c r="I328" s="291"/>
      <c r="J328" s="288"/>
      <c r="K328" s="305"/>
      <c r="L328" s="305"/>
      <c r="M328" s="305"/>
      <c r="N328" s="252"/>
      <c r="O328" s="24" t="s">
        <v>284</v>
      </c>
      <c r="P328" s="394"/>
      <c r="Q328" s="394"/>
    </row>
    <row r="329" spans="2:17" s="142" customFormat="1" ht="15.6" x14ac:dyDescent="0.3">
      <c r="B329" s="246"/>
      <c r="C329" s="294"/>
      <c r="D329" s="390"/>
      <c r="E329" s="479"/>
      <c r="F329" s="294"/>
      <c r="G329" s="246"/>
      <c r="H329" s="294"/>
      <c r="I329" s="291"/>
      <c r="J329" s="288"/>
      <c r="K329" s="305"/>
      <c r="L329" s="305"/>
      <c r="M329" s="305"/>
      <c r="N329" s="245" t="s">
        <v>617</v>
      </c>
      <c r="O329" s="33">
        <v>31000</v>
      </c>
      <c r="P329" s="394"/>
      <c r="Q329" s="394"/>
    </row>
    <row r="330" spans="2:17" s="142" customFormat="1" ht="15.6" x14ac:dyDescent="0.3">
      <c r="B330" s="246"/>
      <c r="C330" s="294"/>
      <c r="D330" s="390"/>
      <c r="E330" s="480"/>
      <c r="F330" s="294"/>
      <c r="G330" s="246"/>
      <c r="H330" s="294"/>
      <c r="I330" s="291"/>
      <c r="J330" s="288"/>
      <c r="K330" s="305"/>
      <c r="L330" s="305"/>
      <c r="M330" s="305"/>
      <c r="N330" s="252"/>
      <c r="O330" s="24" t="s">
        <v>60</v>
      </c>
      <c r="P330" s="394"/>
      <c r="Q330" s="394"/>
    </row>
    <row r="331" spans="2:17" s="142" customFormat="1" ht="15.6" customHeight="1" x14ac:dyDescent="0.3">
      <c r="B331" s="245" t="s">
        <v>677</v>
      </c>
      <c r="C331" s="293" t="s">
        <v>20</v>
      </c>
      <c r="D331" s="389" t="s">
        <v>442</v>
      </c>
      <c r="E331" s="479" t="s">
        <v>20</v>
      </c>
      <c r="F331" s="293" t="s">
        <v>20</v>
      </c>
      <c r="G331" s="245" t="s">
        <v>270</v>
      </c>
      <c r="H331" s="293" t="s">
        <v>20</v>
      </c>
      <c r="I331" s="290">
        <f>SUM(J331:M331)</f>
        <v>2465605.79</v>
      </c>
      <c r="J331" s="287">
        <v>0</v>
      </c>
      <c r="K331" s="304">
        <v>0</v>
      </c>
      <c r="L331" s="304">
        <v>2095764.92</v>
      </c>
      <c r="M331" s="304">
        <v>369840.87</v>
      </c>
      <c r="N331" s="245" t="s">
        <v>615</v>
      </c>
      <c r="O331" s="237">
        <v>1.75</v>
      </c>
      <c r="P331" s="361" t="s">
        <v>274</v>
      </c>
      <c r="Q331" s="361" t="s">
        <v>275</v>
      </c>
    </row>
    <row r="332" spans="2:17" s="142" customFormat="1" ht="15.6" x14ac:dyDescent="0.3">
      <c r="B332" s="246"/>
      <c r="C332" s="294"/>
      <c r="D332" s="390"/>
      <c r="E332" s="479"/>
      <c r="F332" s="294"/>
      <c r="G332" s="246"/>
      <c r="H332" s="294"/>
      <c r="I332" s="291"/>
      <c r="J332" s="288"/>
      <c r="K332" s="305"/>
      <c r="L332" s="305"/>
      <c r="M332" s="305"/>
      <c r="N332" s="252"/>
      <c r="O332" s="24" t="s">
        <v>126</v>
      </c>
      <c r="P332" s="394"/>
      <c r="Q332" s="394"/>
    </row>
    <row r="333" spans="2:17" s="142" customFormat="1" ht="15.6" x14ac:dyDescent="0.3">
      <c r="B333" s="246"/>
      <c r="C333" s="294"/>
      <c r="D333" s="390"/>
      <c r="E333" s="479"/>
      <c r="F333" s="294"/>
      <c r="G333" s="246"/>
      <c r="H333" s="294"/>
      <c r="I333" s="291"/>
      <c r="J333" s="288"/>
      <c r="K333" s="305"/>
      <c r="L333" s="305"/>
      <c r="M333" s="305"/>
      <c r="N333" s="245" t="s">
        <v>616</v>
      </c>
      <c r="O333" s="192">
        <v>1</v>
      </c>
      <c r="P333" s="394"/>
      <c r="Q333" s="394"/>
    </row>
    <row r="334" spans="2:17" s="142" customFormat="1" ht="15.6" x14ac:dyDescent="0.3">
      <c r="B334" s="246"/>
      <c r="C334" s="294"/>
      <c r="D334" s="390"/>
      <c r="E334" s="479"/>
      <c r="F334" s="294"/>
      <c r="G334" s="246"/>
      <c r="H334" s="294"/>
      <c r="I334" s="291"/>
      <c r="J334" s="288"/>
      <c r="K334" s="305"/>
      <c r="L334" s="305"/>
      <c r="M334" s="305"/>
      <c r="N334" s="252"/>
      <c r="O334" s="24" t="s">
        <v>60</v>
      </c>
      <c r="P334" s="394"/>
      <c r="Q334" s="394"/>
    </row>
    <row r="335" spans="2:17" s="142" customFormat="1" ht="15.6" x14ac:dyDescent="0.3">
      <c r="B335" s="246"/>
      <c r="C335" s="294"/>
      <c r="D335" s="390"/>
      <c r="E335" s="479"/>
      <c r="F335" s="294"/>
      <c r="G335" s="246"/>
      <c r="H335" s="294"/>
      <c r="I335" s="291"/>
      <c r="J335" s="288"/>
      <c r="K335" s="305"/>
      <c r="L335" s="305"/>
      <c r="M335" s="305"/>
      <c r="N335" s="245" t="s">
        <v>617</v>
      </c>
      <c r="O335" s="33">
        <v>17543</v>
      </c>
      <c r="P335" s="394"/>
      <c r="Q335" s="394"/>
    </row>
    <row r="336" spans="2:17" s="142" customFormat="1" ht="15.6" x14ac:dyDescent="0.3">
      <c r="B336" s="246"/>
      <c r="C336" s="294"/>
      <c r="D336" s="390"/>
      <c r="E336" s="480"/>
      <c r="F336" s="294"/>
      <c r="G336" s="246"/>
      <c r="H336" s="294"/>
      <c r="I336" s="291"/>
      <c r="J336" s="288"/>
      <c r="K336" s="305"/>
      <c r="L336" s="305"/>
      <c r="M336" s="305"/>
      <c r="N336" s="252"/>
      <c r="O336" s="24" t="s">
        <v>126</v>
      </c>
      <c r="P336" s="394"/>
      <c r="Q336" s="394"/>
    </row>
    <row r="337" spans="2:17" s="142" customFormat="1" ht="14.4" customHeight="1" x14ac:dyDescent="0.3">
      <c r="B337" s="245" t="s">
        <v>678</v>
      </c>
      <c r="C337" s="293" t="s">
        <v>20</v>
      </c>
      <c r="D337" s="389" t="s">
        <v>442</v>
      </c>
      <c r="E337" s="479" t="s">
        <v>20</v>
      </c>
      <c r="F337" s="293" t="s">
        <v>20</v>
      </c>
      <c r="G337" s="245" t="s">
        <v>270</v>
      </c>
      <c r="H337" s="293" t="s">
        <v>20</v>
      </c>
      <c r="I337" s="290">
        <f>SUM(J337:M337)</f>
        <v>2354000</v>
      </c>
      <c r="J337" s="287">
        <v>0</v>
      </c>
      <c r="K337" s="304">
        <v>0</v>
      </c>
      <c r="L337" s="304">
        <v>2000900</v>
      </c>
      <c r="M337" s="304">
        <v>353100</v>
      </c>
      <c r="N337" s="245" t="s">
        <v>615</v>
      </c>
      <c r="O337" s="237">
        <v>28.75</v>
      </c>
      <c r="P337" s="361" t="s">
        <v>383</v>
      </c>
      <c r="Q337" s="361" t="s">
        <v>289</v>
      </c>
    </row>
    <row r="338" spans="2:17" s="142" customFormat="1" ht="15.6" x14ac:dyDescent="0.3">
      <c r="B338" s="246"/>
      <c r="C338" s="294"/>
      <c r="D338" s="390"/>
      <c r="E338" s="479"/>
      <c r="F338" s="294"/>
      <c r="G338" s="246"/>
      <c r="H338" s="294"/>
      <c r="I338" s="291"/>
      <c r="J338" s="288"/>
      <c r="K338" s="305"/>
      <c r="L338" s="305"/>
      <c r="M338" s="305"/>
      <c r="N338" s="252"/>
      <c r="O338" s="24" t="s">
        <v>126</v>
      </c>
      <c r="P338" s="394"/>
      <c r="Q338" s="394"/>
    </row>
    <row r="339" spans="2:17" s="142" customFormat="1" ht="15.6" x14ac:dyDescent="0.3">
      <c r="B339" s="246"/>
      <c r="C339" s="294"/>
      <c r="D339" s="390"/>
      <c r="E339" s="479"/>
      <c r="F339" s="294"/>
      <c r="G339" s="246"/>
      <c r="H339" s="294"/>
      <c r="I339" s="291"/>
      <c r="J339" s="288"/>
      <c r="K339" s="305"/>
      <c r="L339" s="305"/>
      <c r="M339" s="305"/>
      <c r="N339" s="245" t="s">
        <v>616</v>
      </c>
      <c r="O339" s="192">
        <v>1</v>
      </c>
      <c r="P339" s="394"/>
      <c r="Q339" s="394"/>
    </row>
    <row r="340" spans="2:17" s="142" customFormat="1" ht="15.6" x14ac:dyDescent="0.3">
      <c r="B340" s="246"/>
      <c r="C340" s="294"/>
      <c r="D340" s="390"/>
      <c r="E340" s="479"/>
      <c r="F340" s="294"/>
      <c r="G340" s="246"/>
      <c r="H340" s="294"/>
      <c r="I340" s="291"/>
      <c r="J340" s="288"/>
      <c r="K340" s="305"/>
      <c r="L340" s="305"/>
      <c r="M340" s="305"/>
      <c r="N340" s="252"/>
      <c r="O340" s="24" t="s">
        <v>60</v>
      </c>
      <c r="P340" s="394"/>
      <c r="Q340" s="394"/>
    </row>
    <row r="341" spans="2:17" s="142" customFormat="1" ht="15.6" x14ac:dyDescent="0.3">
      <c r="B341" s="246"/>
      <c r="C341" s="294"/>
      <c r="D341" s="390"/>
      <c r="E341" s="479"/>
      <c r="F341" s="294"/>
      <c r="G341" s="246"/>
      <c r="H341" s="294"/>
      <c r="I341" s="291"/>
      <c r="J341" s="288"/>
      <c r="K341" s="305"/>
      <c r="L341" s="305"/>
      <c r="M341" s="305"/>
      <c r="N341" s="245" t="s">
        <v>617</v>
      </c>
      <c r="O341" s="33">
        <v>287534</v>
      </c>
      <c r="P341" s="394"/>
      <c r="Q341" s="394"/>
    </row>
    <row r="342" spans="2:17" s="142" customFormat="1" ht="15.6" x14ac:dyDescent="0.3">
      <c r="B342" s="246"/>
      <c r="C342" s="294"/>
      <c r="D342" s="390"/>
      <c r="E342" s="480"/>
      <c r="F342" s="294"/>
      <c r="G342" s="246"/>
      <c r="H342" s="294"/>
      <c r="I342" s="291"/>
      <c r="J342" s="288"/>
      <c r="K342" s="305"/>
      <c r="L342" s="305"/>
      <c r="M342" s="305"/>
      <c r="N342" s="252"/>
      <c r="O342" s="24" t="s">
        <v>126</v>
      </c>
      <c r="P342" s="394"/>
      <c r="Q342" s="394"/>
    </row>
    <row r="343" spans="2:17" s="142" customFormat="1" ht="15.6" x14ac:dyDescent="0.3">
      <c r="B343" s="391" t="s">
        <v>314</v>
      </c>
      <c r="C343" s="391"/>
      <c r="D343" s="391"/>
      <c r="E343" s="391"/>
      <c r="F343" s="391"/>
      <c r="G343" s="391"/>
      <c r="H343" s="391"/>
      <c r="I343" s="224">
        <f>I61+I195+I221</f>
        <v>144938392.95000002</v>
      </c>
      <c r="J343" s="238">
        <f>J61+J195+J221</f>
        <v>1560643.3</v>
      </c>
      <c r="K343" s="239">
        <f>K61+K195+K221</f>
        <v>0</v>
      </c>
      <c r="L343" s="224">
        <f>L61+L195+L221</f>
        <v>117030842.00000001</v>
      </c>
      <c r="M343" s="224">
        <f>M61+M195+M221</f>
        <v>26346907.649999999</v>
      </c>
      <c r="N343" s="386"/>
      <c r="O343" s="386"/>
      <c r="P343" s="386"/>
      <c r="Q343" s="386"/>
    </row>
    <row r="344" spans="2:17" s="142" customFormat="1" ht="15.6" x14ac:dyDescent="0.3">
      <c r="B344" s="160" t="s">
        <v>454</v>
      </c>
      <c r="C344" s="161"/>
      <c r="D344" s="161"/>
      <c r="E344" s="161"/>
      <c r="F344" s="161"/>
      <c r="G344" s="161"/>
      <c r="H344" s="161"/>
      <c r="I344" s="162"/>
      <c r="J344" s="164"/>
      <c r="K344" s="164"/>
      <c r="L344" s="162"/>
      <c r="M344" s="162"/>
      <c r="N344" s="163"/>
      <c r="O344" s="163"/>
      <c r="P344" s="163"/>
      <c r="Q344" s="163"/>
    </row>
    <row r="345" spans="2:17" s="142" customFormat="1" ht="66.599999999999994" customHeight="1" x14ac:dyDescent="0.3">
      <c r="B345" s="485" t="s">
        <v>679</v>
      </c>
      <c r="C345" s="485"/>
      <c r="D345" s="485"/>
      <c r="E345" s="485"/>
      <c r="F345" s="485"/>
      <c r="G345" s="485"/>
      <c r="H345" s="485"/>
      <c r="I345" s="485"/>
      <c r="J345" s="485"/>
      <c r="K345" s="485"/>
      <c r="L345" s="485"/>
      <c r="M345" s="485"/>
      <c r="N345" s="485"/>
      <c r="O345" s="485"/>
      <c r="P345" s="485"/>
      <c r="Q345" s="485"/>
    </row>
    <row r="346" spans="2:17" ht="15.6" x14ac:dyDescent="0.3">
      <c r="B346" s="486" t="s">
        <v>680</v>
      </c>
      <c r="C346" s="486"/>
      <c r="D346" s="486"/>
      <c r="E346" s="486"/>
      <c r="F346" s="486"/>
      <c r="G346" s="486"/>
      <c r="H346" s="486"/>
      <c r="I346" s="486"/>
      <c r="J346" s="486"/>
      <c r="K346" s="486"/>
      <c r="L346" s="486"/>
      <c r="M346" s="486"/>
      <c r="N346" s="486"/>
      <c r="O346" s="486"/>
      <c r="P346" s="486"/>
      <c r="Q346" s="486"/>
    </row>
    <row r="347" spans="2:17" ht="15.6" x14ac:dyDescent="0.3">
      <c r="B347" s="485" t="s">
        <v>681</v>
      </c>
      <c r="C347" s="485"/>
      <c r="D347" s="485"/>
      <c r="E347" s="485"/>
      <c r="F347" s="485"/>
      <c r="G347" s="485"/>
      <c r="H347" s="485"/>
      <c r="I347" s="485"/>
      <c r="J347" s="485"/>
      <c r="K347" s="485"/>
      <c r="L347" s="485"/>
      <c r="M347" s="485"/>
      <c r="N347" s="485"/>
      <c r="O347" s="485"/>
      <c r="P347" s="485"/>
      <c r="Q347" s="485"/>
    </row>
    <row r="348" spans="2:17" ht="15.6" x14ac:dyDescent="0.3">
      <c r="B348" s="485" t="s">
        <v>682</v>
      </c>
      <c r="C348" s="485"/>
      <c r="D348" s="485"/>
      <c r="E348" s="485"/>
      <c r="F348" s="485"/>
      <c r="G348" s="485"/>
      <c r="H348" s="485"/>
      <c r="I348" s="485"/>
      <c r="J348" s="485"/>
      <c r="K348" s="485"/>
      <c r="L348" s="485"/>
      <c r="M348" s="485"/>
      <c r="N348" s="485"/>
      <c r="O348" s="485"/>
      <c r="P348" s="485"/>
      <c r="Q348" s="485"/>
    </row>
    <row r="349" spans="2:17" ht="16.2" customHeight="1" x14ac:dyDescent="0.3">
      <c r="B349" s="485" t="s">
        <v>683</v>
      </c>
      <c r="C349" s="485"/>
      <c r="D349" s="485"/>
      <c r="E349" s="485"/>
      <c r="F349" s="485"/>
      <c r="G349" s="485"/>
      <c r="H349" s="485"/>
      <c r="I349" s="485"/>
      <c r="J349" s="485"/>
      <c r="K349" s="485"/>
      <c r="L349" s="485"/>
      <c r="M349" s="485"/>
      <c r="N349" s="485"/>
      <c r="O349" s="485"/>
      <c r="P349" s="485"/>
      <c r="Q349" s="485"/>
    </row>
    <row r="350" spans="2:17" ht="18" customHeight="1" x14ac:dyDescent="0.3">
      <c r="B350" s="485" t="s">
        <v>684</v>
      </c>
      <c r="C350" s="485"/>
      <c r="D350" s="485"/>
      <c r="E350" s="485"/>
      <c r="F350" s="485"/>
      <c r="G350" s="485"/>
      <c r="H350" s="485"/>
      <c r="I350" s="485"/>
      <c r="J350" s="485"/>
      <c r="K350" s="485"/>
      <c r="L350" s="485"/>
      <c r="M350" s="485"/>
      <c r="N350" s="485"/>
      <c r="O350" s="485"/>
      <c r="P350" s="485"/>
      <c r="Q350" s="485"/>
    </row>
    <row r="351" spans="2:17" ht="33.6" customHeight="1" x14ac:dyDescent="0.3">
      <c r="B351" s="485" t="s">
        <v>685</v>
      </c>
      <c r="C351" s="485"/>
      <c r="D351" s="485"/>
      <c r="E351" s="485"/>
      <c r="F351" s="485"/>
      <c r="G351" s="485"/>
      <c r="H351" s="485"/>
      <c r="I351" s="485"/>
      <c r="J351" s="485"/>
      <c r="K351" s="485"/>
      <c r="L351" s="485"/>
      <c r="M351" s="485"/>
      <c r="N351" s="485"/>
      <c r="O351" s="485"/>
      <c r="P351" s="485"/>
      <c r="Q351" s="485"/>
    </row>
    <row r="353" spans="2:13" ht="15.6" x14ac:dyDescent="0.3">
      <c r="B353" s="307" t="s">
        <v>686</v>
      </c>
      <c r="C353" s="307"/>
      <c r="D353" s="307"/>
      <c r="E353" s="307"/>
    </row>
    <row r="354" spans="2:13" ht="35.4" customHeight="1" x14ac:dyDescent="0.3">
      <c r="B354" s="11" t="s">
        <v>3</v>
      </c>
      <c r="C354" s="249" t="s">
        <v>317</v>
      </c>
      <c r="D354" s="249"/>
      <c r="E354" s="249"/>
      <c r="F354" s="250" t="s">
        <v>318</v>
      </c>
      <c r="G354" s="250"/>
      <c r="H354" s="250"/>
      <c r="I354" s="250"/>
      <c r="J354" s="249" t="s">
        <v>319</v>
      </c>
      <c r="K354" s="250"/>
      <c r="L354" s="250"/>
      <c r="M354" s="250"/>
    </row>
    <row r="355" spans="2:13" ht="15.6" x14ac:dyDescent="0.3">
      <c r="B355" s="4">
        <v>1</v>
      </c>
      <c r="C355" s="283">
        <v>2</v>
      </c>
      <c r="D355" s="283"/>
      <c r="E355" s="283"/>
      <c r="F355" s="283">
        <v>3</v>
      </c>
      <c r="G355" s="283"/>
      <c r="H355" s="283"/>
      <c r="I355" s="283"/>
      <c r="J355" s="283">
        <v>4</v>
      </c>
      <c r="K355" s="283"/>
      <c r="L355" s="283"/>
      <c r="M355" s="283"/>
    </row>
    <row r="356" spans="2:13" ht="15.6" x14ac:dyDescent="0.3">
      <c r="B356" s="8" t="s">
        <v>20</v>
      </c>
      <c r="C356" s="320" t="s">
        <v>20</v>
      </c>
      <c r="D356" s="320"/>
      <c r="E356" s="320"/>
      <c r="F356" s="320" t="s">
        <v>20</v>
      </c>
      <c r="G356" s="320"/>
      <c r="H356" s="320"/>
      <c r="I356" s="320"/>
      <c r="J356" s="320" t="s">
        <v>20</v>
      </c>
      <c r="K356" s="320"/>
      <c r="L356" s="320"/>
      <c r="M356" s="320"/>
    </row>
    <row r="358" spans="2:13" ht="15.6" x14ac:dyDescent="0.3">
      <c r="B358" s="307" t="s">
        <v>687</v>
      </c>
      <c r="C358" s="307"/>
      <c r="D358" s="307"/>
      <c r="E358" s="307"/>
      <c r="F358" s="307"/>
    </row>
    <row r="359" spans="2:13" ht="33.6" customHeight="1" x14ac:dyDescent="0.3">
      <c r="B359" s="11" t="s">
        <v>3</v>
      </c>
      <c r="C359" s="250" t="s">
        <v>321</v>
      </c>
      <c r="D359" s="250"/>
      <c r="E359" s="250"/>
      <c r="F359" s="250" t="s">
        <v>318</v>
      </c>
      <c r="G359" s="250"/>
      <c r="H359" s="250"/>
      <c r="I359" s="250"/>
      <c r="J359" s="249" t="s">
        <v>322</v>
      </c>
      <c r="K359" s="250"/>
      <c r="L359" s="250"/>
      <c r="M359" s="250"/>
    </row>
    <row r="360" spans="2:13" ht="15.6" x14ac:dyDescent="0.3">
      <c r="B360" s="4">
        <v>1</v>
      </c>
      <c r="C360" s="283">
        <v>2</v>
      </c>
      <c r="D360" s="283"/>
      <c r="E360" s="283"/>
      <c r="F360" s="283">
        <v>3</v>
      </c>
      <c r="G360" s="283"/>
      <c r="H360" s="283"/>
      <c r="I360" s="283"/>
      <c r="J360" s="283">
        <v>4</v>
      </c>
      <c r="K360" s="283"/>
      <c r="L360" s="283"/>
      <c r="M360" s="283"/>
    </row>
    <row r="361" spans="2:13" ht="15.6" x14ac:dyDescent="0.3">
      <c r="B361" s="8" t="s">
        <v>20</v>
      </c>
      <c r="C361" s="320" t="s">
        <v>20</v>
      </c>
      <c r="D361" s="320"/>
      <c r="E361" s="320"/>
      <c r="F361" s="320" t="s">
        <v>20</v>
      </c>
      <c r="G361" s="320"/>
      <c r="H361" s="320"/>
      <c r="I361" s="320"/>
      <c r="J361" s="320" t="s">
        <v>20</v>
      </c>
      <c r="K361" s="320"/>
      <c r="L361" s="320"/>
      <c r="M361" s="320"/>
    </row>
    <row r="363" spans="2:13" ht="15.6" x14ac:dyDescent="0.3">
      <c r="B363" s="307" t="s">
        <v>688</v>
      </c>
      <c r="C363" s="307"/>
      <c r="D363" s="307"/>
    </row>
    <row r="364" spans="2:13" ht="38.4" customHeight="1" x14ac:dyDescent="0.3">
      <c r="B364" s="11" t="s">
        <v>3</v>
      </c>
      <c r="C364" s="249" t="s">
        <v>324</v>
      </c>
      <c r="D364" s="249"/>
      <c r="E364" s="249"/>
      <c r="F364" s="309" t="s">
        <v>325</v>
      </c>
      <c r="G364" s="310"/>
      <c r="H364" s="310"/>
      <c r="I364" s="310"/>
      <c r="J364" s="310"/>
      <c r="K364" s="310"/>
      <c r="L364" s="310"/>
      <c r="M364" s="311"/>
    </row>
    <row r="365" spans="2:13" ht="15.6" x14ac:dyDescent="0.3">
      <c r="B365" s="4">
        <v>1</v>
      </c>
      <c r="C365" s="283">
        <v>2</v>
      </c>
      <c r="D365" s="283"/>
      <c r="E365" s="283"/>
      <c r="F365" s="312">
        <v>3</v>
      </c>
      <c r="G365" s="313"/>
      <c r="H365" s="313"/>
      <c r="I365" s="313"/>
      <c r="J365" s="313"/>
      <c r="K365" s="313"/>
      <c r="L365" s="313"/>
      <c r="M365" s="314"/>
    </row>
    <row r="366" spans="2:13" ht="14.4" customHeight="1" x14ac:dyDescent="0.3">
      <c r="B366" s="8" t="s">
        <v>20</v>
      </c>
      <c r="C366" s="318" t="s">
        <v>20</v>
      </c>
      <c r="D366" s="318"/>
      <c r="E366" s="318"/>
      <c r="F366" s="319" t="s">
        <v>20</v>
      </c>
      <c r="G366" s="316"/>
      <c r="H366" s="316"/>
      <c r="I366" s="316"/>
      <c r="J366" s="316"/>
      <c r="K366" s="316"/>
      <c r="L366" s="316"/>
      <c r="M366" s="317"/>
    </row>
    <row r="368" spans="2:13" ht="15.6" x14ac:dyDescent="0.3">
      <c r="B368" s="307" t="s">
        <v>689</v>
      </c>
      <c r="C368" s="307"/>
      <c r="D368" s="307"/>
      <c r="E368" s="307"/>
      <c r="F368" s="307"/>
      <c r="G368" s="307"/>
    </row>
    <row r="369" spans="2:13" ht="15.6" customHeight="1" x14ac:dyDescent="0.3">
      <c r="B369" s="11" t="s">
        <v>3</v>
      </c>
      <c r="C369" s="309" t="s">
        <v>327</v>
      </c>
      <c r="D369" s="310"/>
      <c r="E369" s="310"/>
      <c r="F369" s="310"/>
      <c r="G369" s="310"/>
      <c r="H369" s="310"/>
      <c r="I369" s="310"/>
      <c r="J369" s="310"/>
      <c r="K369" s="310"/>
      <c r="L369" s="310"/>
      <c r="M369" s="311"/>
    </row>
    <row r="370" spans="2:13" ht="15.6" x14ac:dyDescent="0.3">
      <c r="B370" s="4">
        <v>1</v>
      </c>
      <c r="C370" s="312">
        <v>2</v>
      </c>
      <c r="D370" s="313"/>
      <c r="E370" s="313"/>
      <c r="F370" s="313"/>
      <c r="G370" s="313"/>
      <c r="H370" s="313"/>
      <c r="I370" s="313"/>
      <c r="J370" s="313"/>
      <c r="K370" s="313"/>
      <c r="L370" s="313"/>
      <c r="M370" s="314"/>
    </row>
    <row r="371" spans="2:13" ht="15.6" x14ac:dyDescent="0.3">
      <c r="B371" s="8" t="s">
        <v>20</v>
      </c>
      <c r="C371" s="315" t="s">
        <v>20</v>
      </c>
      <c r="D371" s="316"/>
      <c r="E371" s="316"/>
      <c r="F371" s="316"/>
      <c r="G371" s="316"/>
      <c r="H371" s="316"/>
      <c r="I371" s="316"/>
      <c r="J371" s="316"/>
      <c r="K371" s="316"/>
      <c r="L371" s="316"/>
      <c r="M371" s="317"/>
    </row>
  </sheetData>
  <autoFilter ref="N1:N371" xr:uid="{78157565-9BF8-4C2A-8C3F-45C9F10FC4EE}"/>
  <mergeCells count="894">
    <mergeCell ref="B348:Q348"/>
    <mergeCell ref="I185:I194"/>
    <mergeCell ref="J185:J194"/>
    <mergeCell ref="K185:K194"/>
    <mergeCell ref="L185:L194"/>
    <mergeCell ref="M185:M194"/>
    <mergeCell ref="N185:N186"/>
    <mergeCell ref="N187:N188"/>
    <mergeCell ref="N189:N190"/>
    <mergeCell ref="N191:N192"/>
    <mergeCell ref="N193:N194"/>
    <mergeCell ref="N343:Q343"/>
    <mergeCell ref="B331:B336"/>
    <mergeCell ref="C331:C336"/>
    <mergeCell ref="D331:D336"/>
    <mergeCell ref="E331:E336"/>
    <mergeCell ref="F331:F336"/>
    <mergeCell ref="G331:G336"/>
    <mergeCell ref="H331:H336"/>
    <mergeCell ref="I331:I336"/>
    <mergeCell ref="J331:J336"/>
    <mergeCell ref="K331:K336"/>
    <mergeCell ref="L331:L336"/>
    <mergeCell ref="M331:M336"/>
    <mergeCell ref="B351:Q351"/>
    <mergeCell ref="B346:Q346"/>
    <mergeCell ref="B337:B342"/>
    <mergeCell ref="C337:C342"/>
    <mergeCell ref="D337:D342"/>
    <mergeCell ref="E337:E342"/>
    <mergeCell ref="F337:F342"/>
    <mergeCell ref="G337:G342"/>
    <mergeCell ref="H337:H342"/>
    <mergeCell ref="I337:I342"/>
    <mergeCell ref="J337:J342"/>
    <mergeCell ref="K337:K342"/>
    <mergeCell ref="L337:L342"/>
    <mergeCell ref="B347:Q347"/>
    <mergeCell ref="B349:Q349"/>
    <mergeCell ref="B350:Q350"/>
    <mergeCell ref="B345:Q345"/>
    <mergeCell ref="M337:M342"/>
    <mergeCell ref="N337:N338"/>
    <mergeCell ref="P337:P342"/>
    <mergeCell ref="Q337:Q342"/>
    <mergeCell ref="N339:N340"/>
    <mergeCell ref="N341:N342"/>
    <mergeCell ref="B343:H343"/>
    <mergeCell ref="N331:N332"/>
    <mergeCell ref="P331:P336"/>
    <mergeCell ref="Q331:Q336"/>
    <mergeCell ref="N333:N334"/>
    <mergeCell ref="N335:N336"/>
    <mergeCell ref="B325:B330"/>
    <mergeCell ref="C325:C330"/>
    <mergeCell ref="D325:D330"/>
    <mergeCell ref="E325:E330"/>
    <mergeCell ref="F325:F330"/>
    <mergeCell ref="G325:G330"/>
    <mergeCell ref="H325:H330"/>
    <mergeCell ref="I325:I330"/>
    <mergeCell ref="J325:J330"/>
    <mergeCell ref="K325:K330"/>
    <mergeCell ref="L325:L330"/>
    <mergeCell ref="M325:M330"/>
    <mergeCell ref="N325:N326"/>
    <mergeCell ref="P325:P330"/>
    <mergeCell ref="Q325:Q330"/>
    <mergeCell ref="N327:N328"/>
    <mergeCell ref="N329:N330"/>
    <mergeCell ref="B319:B324"/>
    <mergeCell ref="C319:C324"/>
    <mergeCell ref="D319:D324"/>
    <mergeCell ref="E319:E324"/>
    <mergeCell ref="F319:F324"/>
    <mergeCell ref="G319:G324"/>
    <mergeCell ref="H319:H324"/>
    <mergeCell ref="I319:I324"/>
    <mergeCell ref="J319:J324"/>
    <mergeCell ref="K319:K324"/>
    <mergeCell ref="L319:L324"/>
    <mergeCell ref="M319:M324"/>
    <mergeCell ref="N319:N320"/>
    <mergeCell ref="P319:P324"/>
    <mergeCell ref="Q319:Q324"/>
    <mergeCell ref="N321:N322"/>
    <mergeCell ref="N323:N324"/>
    <mergeCell ref="B313:B318"/>
    <mergeCell ref="C313:C318"/>
    <mergeCell ref="D313:D318"/>
    <mergeCell ref="E313:E318"/>
    <mergeCell ref="F313:F318"/>
    <mergeCell ref="G313:G318"/>
    <mergeCell ref="H313:H318"/>
    <mergeCell ref="I313:I318"/>
    <mergeCell ref="J313:J318"/>
    <mergeCell ref="K313:K318"/>
    <mergeCell ref="L313:L318"/>
    <mergeCell ref="M313:M318"/>
    <mergeCell ref="N313:N314"/>
    <mergeCell ref="P313:P318"/>
    <mergeCell ref="Q313:Q318"/>
    <mergeCell ref="N315:N316"/>
    <mergeCell ref="N317:N318"/>
    <mergeCell ref="B307:B312"/>
    <mergeCell ref="C307:C312"/>
    <mergeCell ref="D307:D312"/>
    <mergeCell ref="E307:E312"/>
    <mergeCell ref="F307:F312"/>
    <mergeCell ref="G307:G312"/>
    <mergeCell ref="H307:H312"/>
    <mergeCell ref="I307:I312"/>
    <mergeCell ref="J307:J312"/>
    <mergeCell ref="K307:K312"/>
    <mergeCell ref="L307:L312"/>
    <mergeCell ref="M307:M312"/>
    <mergeCell ref="N307:N308"/>
    <mergeCell ref="P307:P312"/>
    <mergeCell ref="Q307:Q312"/>
    <mergeCell ref="N309:N310"/>
    <mergeCell ref="N311:N312"/>
    <mergeCell ref="B301:B306"/>
    <mergeCell ref="C301:C306"/>
    <mergeCell ref="D301:D306"/>
    <mergeCell ref="E301:E306"/>
    <mergeCell ref="F301:F306"/>
    <mergeCell ref="G301:G306"/>
    <mergeCell ref="H301:H306"/>
    <mergeCell ref="I301:I306"/>
    <mergeCell ref="J301:J306"/>
    <mergeCell ref="K301:K306"/>
    <mergeCell ref="L301:L306"/>
    <mergeCell ref="M301:M306"/>
    <mergeCell ref="N301:N302"/>
    <mergeCell ref="P301:P306"/>
    <mergeCell ref="Q301:Q306"/>
    <mergeCell ref="N303:N304"/>
    <mergeCell ref="N305:N306"/>
    <mergeCell ref="B295:B300"/>
    <mergeCell ref="C295:C300"/>
    <mergeCell ref="D295:D300"/>
    <mergeCell ref="E295:E300"/>
    <mergeCell ref="F295:F300"/>
    <mergeCell ref="G295:G300"/>
    <mergeCell ref="H295:H300"/>
    <mergeCell ref="I295:I300"/>
    <mergeCell ref="J295:J300"/>
    <mergeCell ref="K295:K300"/>
    <mergeCell ref="L295:L300"/>
    <mergeCell ref="M295:M300"/>
    <mergeCell ref="N295:N296"/>
    <mergeCell ref="P295:P300"/>
    <mergeCell ref="Q295:Q300"/>
    <mergeCell ref="N297:N298"/>
    <mergeCell ref="N299:N300"/>
    <mergeCell ref="B289:B294"/>
    <mergeCell ref="C289:C294"/>
    <mergeCell ref="D289:D294"/>
    <mergeCell ref="E289:E294"/>
    <mergeCell ref="F289:F294"/>
    <mergeCell ref="G289:G294"/>
    <mergeCell ref="H289:H294"/>
    <mergeCell ref="I289:I294"/>
    <mergeCell ref="J289:J294"/>
    <mergeCell ref="K289:K294"/>
    <mergeCell ref="L289:L294"/>
    <mergeCell ref="M289:M294"/>
    <mergeCell ref="N289:N290"/>
    <mergeCell ref="P289:P294"/>
    <mergeCell ref="Q289:Q294"/>
    <mergeCell ref="N291:N292"/>
    <mergeCell ref="N293:N294"/>
    <mergeCell ref="B283:B288"/>
    <mergeCell ref="C283:C288"/>
    <mergeCell ref="D283:D288"/>
    <mergeCell ref="E283:E288"/>
    <mergeCell ref="F283:F288"/>
    <mergeCell ref="G283:G288"/>
    <mergeCell ref="H283:H288"/>
    <mergeCell ref="I283:I288"/>
    <mergeCell ref="J283:J288"/>
    <mergeCell ref="K283:K288"/>
    <mergeCell ref="L283:L288"/>
    <mergeCell ref="M283:M288"/>
    <mergeCell ref="N283:N284"/>
    <mergeCell ref="P283:P288"/>
    <mergeCell ref="Q283:Q288"/>
    <mergeCell ref="N285:N286"/>
    <mergeCell ref="N287:N288"/>
    <mergeCell ref="N277:N278"/>
    <mergeCell ref="B271:B276"/>
    <mergeCell ref="C271:C276"/>
    <mergeCell ref="D271:D276"/>
    <mergeCell ref="E271:E276"/>
    <mergeCell ref="F271:F276"/>
    <mergeCell ref="G271:G276"/>
    <mergeCell ref="H271:H276"/>
    <mergeCell ref="I271:I276"/>
    <mergeCell ref="J271:J276"/>
    <mergeCell ref="B277:B282"/>
    <mergeCell ref="C277:C282"/>
    <mergeCell ref="D277:D282"/>
    <mergeCell ref="E277:E282"/>
    <mergeCell ref="F277:F282"/>
    <mergeCell ref="G277:G282"/>
    <mergeCell ref="H277:H282"/>
    <mergeCell ref="I277:I282"/>
    <mergeCell ref="J277:J282"/>
    <mergeCell ref="I265:I270"/>
    <mergeCell ref="J265:J270"/>
    <mergeCell ref="P277:P282"/>
    <mergeCell ref="Q277:Q282"/>
    <mergeCell ref="N279:N280"/>
    <mergeCell ref="N281:N282"/>
    <mergeCell ref="K271:K276"/>
    <mergeCell ref="L271:L276"/>
    <mergeCell ref="M271:M276"/>
    <mergeCell ref="N271:N272"/>
    <mergeCell ref="P271:P276"/>
    <mergeCell ref="Q271:Q276"/>
    <mergeCell ref="N273:N274"/>
    <mergeCell ref="N275:N276"/>
    <mergeCell ref="K265:K270"/>
    <mergeCell ref="L265:L270"/>
    <mergeCell ref="M265:M270"/>
    <mergeCell ref="N265:N266"/>
    <mergeCell ref="P265:P270"/>
    <mergeCell ref="Q265:Q270"/>
    <mergeCell ref="N267:N268"/>
    <mergeCell ref="K277:K282"/>
    <mergeCell ref="L277:L282"/>
    <mergeCell ref="M277:M282"/>
    <mergeCell ref="N269:N270"/>
    <mergeCell ref="B253:B258"/>
    <mergeCell ref="C253:C258"/>
    <mergeCell ref="D253:D258"/>
    <mergeCell ref="E253:E258"/>
    <mergeCell ref="F253:F258"/>
    <mergeCell ref="G253:G258"/>
    <mergeCell ref="L253:L258"/>
    <mergeCell ref="M253:M258"/>
    <mergeCell ref="I253:I258"/>
    <mergeCell ref="H253:H258"/>
    <mergeCell ref="J253:J258"/>
    <mergeCell ref="K253:K258"/>
    <mergeCell ref="B265:B270"/>
    <mergeCell ref="C265:C270"/>
    <mergeCell ref="D265:D270"/>
    <mergeCell ref="E265:E270"/>
    <mergeCell ref="N253:N254"/>
    <mergeCell ref="N255:N256"/>
    <mergeCell ref="N257:N258"/>
    <mergeCell ref="I259:I264"/>
    <mergeCell ref="F265:F270"/>
    <mergeCell ref="G265:G270"/>
    <mergeCell ref="H265:H270"/>
    <mergeCell ref="Q241:Q246"/>
    <mergeCell ref="J247:J252"/>
    <mergeCell ref="Q247:Q252"/>
    <mergeCell ref="L247:L252"/>
    <mergeCell ref="M247:M252"/>
    <mergeCell ref="P247:P252"/>
    <mergeCell ref="N243:N244"/>
    <mergeCell ref="N245:N246"/>
    <mergeCell ref="K259:K264"/>
    <mergeCell ref="L259:L264"/>
    <mergeCell ref="M259:M264"/>
    <mergeCell ref="P259:P264"/>
    <mergeCell ref="Q259:Q264"/>
    <mergeCell ref="N259:N260"/>
    <mergeCell ref="N261:N262"/>
    <mergeCell ref="N263:N264"/>
    <mergeCell ref="N247:N248"/>
    <mergeCell ref="N249:N250"/>
    <mergeCell ref="N251:N252"/>
    <mergeCell ref="P253:P258"/>
    <mergeCell ref="Q253:Q258"/>
    <mergeCell ref="N241:N242"/>
    <mergeCell ref="P231:P234"/>
    <mergeCell ref="P229:P230"/>
    <mergeCell ref="Q231:Q234"/>
    <mergeCell ref="P217:P220"/>
    <mergeCell ref="N219:N220"/>
    <mergeCell ref="N223:N224"/>
    <mergeCell ref="K247:K252"/>
    <mergeCell ref="F247:F252"/>
    <mergeCell ref="G247:G252"/>
    <mergeCell ref="J231:J234"/>
    <mergeCell ref="K231:K234"/>
    <mergeCell ref="L231:L234"/>
    <mergeCell ref="L217:L220"/>
    <mergeCell ref="M217:M220"/>
    <mergeCell ref="N217:N218"/>
    <mergeCell ref="N233:N234"/>
    <mergeCell ref="N229:N230"/>
    <mergeCell ref="M231:M234"/>
    <mergeCell ref="N231:N232"/>
    <mergeCell ref="N225:N226"/>
    <mergeCell ref="I217:I220"/>
    <mergeCell ref="J217:J220"/>
    <mergeCell ref="K217:K220"/>
    <mergeCell ref="F241:F246"/>
    <mergeCell ref="P203:P208"/>
    <mergeCell ref="P227:P228"/>
    <mergeCell ref="B217:B220"/>
    <mergeCell ref="C217:C220"/>
    <mergeCell ref="C203:C208"/>
    <mergeCell ref="G203:G208"/>
    <mergeCell ref="P213:P216"/>
    <mergeCell ref="Q213:Q216"/>
    <mergeCell ref="N215:N216"/>
    <mergeCell ref="J213:J216"/>
    <mergeCell ref="K213:K216"/>
    <mergeCell ref="L213:L216"/>
    <mergeCell ref="M213:M216"/>
    <mergeCell ref="Q203:Q208"/>
    <mergeCell ref="L203:L208"/>
    <mergeCell ref="M203:M208"/>
    <mergeCell ref="B221:B230"/>
    <mergeCell ref="D217:D220"/>
    <mergeCell ref="E217:E220"/>
    <mergeCell ref="F217:F220"/>
    <mergeCell ref="H217:H220"/>
    <mergeCell ref="H213:H216"/>
    <mergeCell ref="Q229:Q230"/>
    <mergeCell ref="P221:P222"/>
    <mergeCell ref="H247:H252"/>
    <mergeCell ref="I247:I252"/>
    <mergeCell ref="B231:B234"/>
    <mergeCell ref="F231:F234"/>
    <mergeCell ref="G231:G234"/>
    <mergeCell ref="C221:C230"/>
    <mergeCell ref="D221:D230"/>
    <mergeCell ref="D213:D216"/>
    <mergeCell ref="E213:E216"/>
    <mergeCell ref="F213:F216"/>
    <mergeCell ref="I231:I234"/>
    <mergeCell ref="I213:I216"/>
    <mergeCell ref="C231:C234"/>
    <mergeCell ref="D231:D234"/>
    <mergeCell ref="E231:E234"/>
    <mergeCell ref="E221:E230"/>
    <mergeCell ref="F221:F230"/>
    <mergeCell ref="G221:G230"/>
    <mergeCell ref="G213:G216"/>
    <mergeCell ref="G217:G220"/>
    <mergeCell ref="B213:B216"/>
    <mergeCell ref="C213:C216"/>
    <mergeCell ref="H221:H230"/>
    <mergeCell ref="I221:I230"/>
    <mergeCell ref="Q221:Q222"/>
    <mergeCell ref="P223:P224"/>
    <mergeCell ref="Q227:Q228"/>
    <mergeCell ref="K209:K212"/>
    <mergeCell ref="L209:L212"/>
    <mergeCell ref="M209:M212"/>
    <mergeCell ref="N209:N210"/>
    <mergeCell ref="Q217:Q220"/>
    <mergeCell ref="P209:P212"/>
    <mergeCell ref="Q209:Q212"/>
    <mergeCell ref="N211:N212"/>
    <mergeCell ref="N213:N214"/>
    <mergeCell ref="N227:N228"/>
    <mergeCell ref="Q223:Q224"/>
    <mergeCell ref="P225:P226"/>
    <mergeCell ref="Q225:Q226"/>
    <mergeCell ref="K221:K230"/>
    <mergeCell ref="L221:L230"/>
    <mergeCell ref="M221:M230"/>
    <mergeCell ref="N221:N222"/>
    <mergeCell ref="J221:J230"/>
    <mergeCell ref="I209:I212"/>
    <mergeCell ref="J209:J212"/>
    <mergeCell ref="H209:H212"/>
    <mergeCell ref="G209:G212"/>
    <mergeCell ref="E209:E212"/>
    <mergeCell ref="F209:F212"/>
    <mergeCell ref="K203:K208"/>
    <mergeCell ref="N203:N204"/>
    <mergeCell ref="H203:H208"/>
    <mergeCell ref="I203:I208"/>
    <mergeCell ref="J203:J208"/>
    <mergeCell ref="N205:N208"/>
    <mergeCell ref="G201:G202"/>
    <mergeCell ref="K195:K200"/>
    <mergeCell ref="J195:J200"/>
    <mergeCell ref="G195:G200"/>
    <mergeCell ref="B185:B194"/>
    <mergeCell ref="C185:C194"/>
    <mergeCell ref="D185:D194"/>
    <mergeCell ref="E185:E194"/>
    <mergeCell ref="F185:F194"/>
    <mergeCell ref="G185:G194"/>
    <mergeCell ref="H185:H194"/>
    <mergeCell ref="B201:B202"/>
    <mergeCell ref="C201:C202"/>
    <mergeCell ref="D201:D202"/>
    <mergeCell ref="E201:E202"/>
    <mergeCell ref="P201:P202"/>
    <mergeCell ref="Q201:Q202"/>
    <mergeCell ref="N201:N202"/>
    <mergeCell ref="L195:L200"/>
    <mergeCell ref="N151:N152"/>
    <mergeCell ref="N147:N148"/>
    <mergeCell ref="K143:K152"/>
    <mergeCell ref="L143:L152"/>
    <mergeCell ref="Q163:Q172"/>
    <mergeCell ref="N149:N150"/>
    <mergeCell ref="P179:P184"/>
    <mergeCell ref="Q179:Q184"/>
    <mergeCell ref="L201:L202"/>
    <mergeCell ref="M201:M202"/>
    <mergeCell ref="M195:M200"/>
    <mergeCell ref="N195:N196"/>
    <mergeCell ref="P195:P196"/>
    <mergeCell ref="Q195:Q196"/>
    <mergeCell ref="O163:O172"/>
    <mergeCell ref="P185:P194"/>
    <mergeCell ref="Q185:Q194"/>
    <mergeCell ref="N153:N162"/>
    <mergeCell ref="O153:O162"/>
    <mergeCell ref="O173:O178"/>
    <mergeCell ref="P97:P106"/>
    <mergeCell ref="Q97:Q106"/>
    <mergeCell ref="Q153:Q162"/>
    <mergeCell ref="P107:P116"/>
    <mergeCell ref="Q107:Q116"/>
    <mergeCell ref="P117:P126"/>
    <mergeCell ref="Q117:Q126"/>
    <mergeCell ref="P127:P132"/>
    <mergeCell ref="Q127:Q132"/>
    <mergeCell ref="N99:N100"/>
    <mergeCell ref="N101:N102"/>
    <mergeCell ref="N103:N104"/>
    <mergeCell ref="N105:N106"/>
    <mergeCell ref="N107:N108"/>
    <mergeCell ref="C370:M370"/>
    <mergeCell ref="C371:M371"/>
    <mergeCell ref="N111:N112"/>
    <mergeCell ref="N113:N114"/>
    <mergeCell ref="N129:N130"/>
    <mergeCell ref="H133:H142"/>
    <mergeCell ref="I133:I142"/>
    <mergeCell ref="K163:K172"/>
    <mergeCell ref="J153:J162"/>
    <mergeCell ref="K153:K162"/>
    <mergeCell ref="L153:L162"/>
    <mergeCell ref="M153:M162"/>
    <mergeCell ref="G173:G178"/>
    <mergeCell ref="I179:I184"/>
    <mergeCell ref="M179:M184"/>
    <mergeCell ref="N179:N180"/>
    <mergeCell ref="N181:N182"/>
    <mergeCell ref="H173:H178"/>
    <mergeCell ref="F201:F202"/>
    <mergeCell ref="J163:J172"/>
    <mergeCell ref="H179:H184"/>
    <mergeCell ref="N163:N172"/>
    <mergeCell ref="N173:N178"/>
    <mergeCell ref="D203:D208"/>
    <mergeCell ref="E203:E208"/>
    <mergeCell ref="F203:F208"/>
    <mergeCell ref="J179:J184"/>
    <mergeCell ref="K179:K184"/>
    <mergeCell ref="L179:L184"/>
    <mergeCell ref="L163:L172"/>
    <mergeCell ref="M163:M172"/>
    <mergeCell ref="N183:N184"/>
    <mergeCell ref="J173:J178"/>
    <mergeCell ref="K173:K178"/>
    <mergeCell ref="L173:L178"/>
    <mergeCell ref="M173:M178"/>
    <mergeCell ref="H201:H202"/>
    <mergeCell ref="I201:I202"/>
    <mergeCell ref="J201:J202"/>
    <mergeCell ref="K201:K202"/>
    <mergeCell ref="F179:F184"/>
    <mergeCell ref="F173:F178"/>
    <mergeCell ref="D195:D200"/>
    <mergeCell ref="B209:B212"/>
    <mergeCell ref="C209:C212"/>
    <mergeCell ref="D209:D212"/>
    <mergeCell ref="B203:B208"/>
    <mergeCell ref="B153:B162"/>
    <mergeCell ref="C153:C162"/>
    <mergeCell ref="D153:D162"/>
    <mergeCell ref="E153:E162"/>
    <mergeCell ref="B195:B200"/>
    <mergeCell ref="C195:C200"/>
    <mergeCell ref="E195:E200"/>
    <mergeCell ref="F153:F162"/>
    <mergeCell ref="G153:G162"/>
    <mergeCell ref="H153:H162"/>
    <mergeCell ref="I153:I162"/>
    <mergeCell ref="I195:I200"/>
    <mergeCell ref="B163:B172"/>
    <mergeCell ref="C163:C172"/>
    <mergeCell ref="D163:D172"/>
    <mergeCell ref="E163:E172"/>
    <mergeCell ref="F163:F172"/>
    <mergeCell ref="G163:G172"/>
    <mergeCell ref="D173:D178"/>
    <mergeCell ref="E173:E178"/>
    <mergeCell ref="G179:G184"/>
    <mergeCell ref="B173:B178"/>
    <mergeCell ref="C173:C178"/>
    <mergeCell ref="B179:B184"/>
    <mergeCell ref="C179:C184"/>
    <mergeCell ref="D179:D184"/>
    <mergeCell ref="E179:E184"/>
    <mergeCell ref="H163:H172"/>
    <mergeCell ref="I163:I172"/>
    <mergeCell ref="F195:F200"/>
    <mergeCell ref="H195:H200"/>
    <mergeCell ref="C369:M369"/>
    <mergeCell ref="C361:E361"/>
    <mergeCell ref="F361:I361"/>
    <mergeCell ref="J361:M361"/>
    <mergeCell ref="B363:D363"/>
    <mergeCell ref="C364:E364"/>
    <mergeCell ref="F364:M364"/>
    <mergeCell ref="C365:E365"/>
    <mergeCell ref="F365:M365"/>
    <mergeCell ref="C366:E366"/>
    <mergeCell ref="F366:M366"/>
    <mergeCell ref="B368:G368"/>
    <mergeCell ref="P235:P240"/>
    <mergeCell ref="K235:K240"/>
    <mergeCell ref="L235:L240"/>
    <mergeCell ref="N235:N236"/>
    <mergeCell ref="M241:M246"/>
    <mergeCell ref="B241:B246"/>
    <mergeCell ref="C241:C246"/>
    <mergeCell ref="D241:D246"/>
    <mergeCell ref="P241:P246"/>
    <mergeCell ref="E235:E240"/>
    <mergeCell ref="F235:F240"/>
    <mergeCell ref="G235:G240"/>
    <mergeCell ref="H235:H240"/>
    <mergeCell ref="I235:I240"/>
    <mergeCell ref="J235:J240"/>
    <mergeCell ref="N237:N238"/>
    <mergeCell ref="N239:N240"/>
    <mergeCell ref="M235:M240"/>
    <mergeCell ref="G241:G246"/>
    <mergeCell ref="H241:H246"/>
    <mergeCell ref="I241:I246"/>
    <mergeCell ref="J241:J246"/>
    <mergeCell ref="K241:K246"/>
    <mergeCell ref="H259:H264"/>
    <mergeCell ref="J259:J264"/>
    <mergeCell ref="H231:H234"/>
    <mergeCell ref="C360:E360"/>
    <mergeCell ref="F360:I360"/>
    <mergeCell ref="J360:M360"/>
    <mergeCell ref="C355:E355"/>
    <mergeCell ref="F355:I355"/>
    <mergeCell ref="J355:M355"/>
    <mergeCell ref="C356:E356"/>
    <mergeCell ref="F356:I356"/>
    <mergeCell ref="J356:M356"/>
    <mergeCell ref="B358:F358"/>
    <mergeCell ref="C359:E359"/>
    <mergeCell ref="F359:I359"/>
    <mergeCell ref="B235:B240"/>
    <mergeCell ref="C235:C240"/>
    <mergeCell ref="D235:D240"/>
    <mergeCell ref="L241:L246"/>
    <mergeCell ref="B247:B252"/>
    <mergeCell ref="C247:C252"/>
    <mergeCell ref="D247:D252"/>
    <mergeCell ref="E241:E246"/>
    <mergeCell ref="E247:E252"/>
    <mergeCell ref="C354:E354"/>
    <mergeCell ref="F354:I354"/>
    <mergeCell ref="J354:M354"/>
    <mergeCell ref="J359:M359"/>
    <mergeCell ref="B353:E353"/>
    <mergeCell ref="Q235:Q240"/>
    <mergeCell ref="E133:E142"/>
    <mergeCell ref="F133:F142"/>
    <mergeCell ref="G133:G142"/>
    <mergeCell ref="I173:I178"/>
    <mergeCell ref="Q133:Q142"/>
    <mergeCell ref="P143:P152"/>
    <mergeCell ref="Q143:Q152"/>
    <mergeCell ref="P153:P162"/>
    <mergeCell ref="P163:P172"/>
    <mergeCell ref="P173:P178"/>
    <mergeCell ref="Q173:Q178"/>
    <mergeCell ref="N145:N146"/>
    <mergeCell ref="B259:B264"/>
    <mergeCell ref="C259:C264"/>
    <mergeCell ref="D259:D264"/>
    <mergeCell ref="E259:E264"/>
    <mergeCell ref="F259:F264"/>
    <mergeCell ref="G259:G264"/>
    <mergeCell ref="B117:B126"/>
    <mergeCell ref="M143:M152"/>
    <mergeCell ref="B143:B152"/>
    <mergeCell ref="C143:C152"/>
    <mergeCell ref="D143:D152"/>
    <mergeCell ref="E143:E152"/>
    <mergeCell ref="F143:F152"/>
    <mergeCell ref="G143:G152"/>
    <mergeCell ref="H143:H152"/>
    <mergeCell ref="L127:L132"/>
    <mergeCell ref="M127:M132"/>
    <mergeCell ref="G127:G132"/>
    <mergeCell ref="I127:I132"/>
    <mergeCell ref="J127:J132"/>
    <mergeCell ref="K127:K132"/>
    <mergeCell ref="B127:B132"/>
    <mergeCell ref="C127:C132"/>
    <mergeCell ref="L117:L126"/>
    <mergeCell ref="B133:B142"/>
    <mergeCell ref="C133:C142"/>
    <mergeCell ref="D133:D142"/>
    <mergeCell ref="L133:L142"/>
    <mergeCell ref="C97:C106"/>
    <mergeCell ref="D97:D106"/>
    <mergeCell ref="E97:E106"/>
    <mergeCell ref="F97:F106"/>
    <mergeCell ref="G97:G106"/>
    <mergeCell ref="H97:H106"/>
    <mergeCell ref="I97:I106"/>
    <mergeCell ref="N97:N98"/>
    <mergeCell ref="D127:D132"/>
    <mergeCell ref="E127:E132"/>
    <mergeCell ref="F127:F132"/>
    <mergeCell ref="E117:E126"/>
    <mergeCell ref="F117:F126"/>
    <mergeCell ref="G117:G126"/>
    <mergeCell ref="L107:L116"/>
    <mergeCell ref="L97:L106"/>
    <mergeCell ref="M97:M106"/>
    <mergeCell ref="M107:M116"/>
    <mergeCell ref="N117:N118"/>
    <mergeCell ref="G107:G116"/>
    <mergeCell ref="H127:H132"/>
    <mergeCell ref="N109:N110"/>
    <mergeCell ref="N115:N116"/>
    <mergeCell ref="N127:N128"/>
    <mergeCell ref="I107:I116"/>
    <mergeCell ref="I143:I152"/>
    <mergeCell ref="J143:J152"/>
    <mergeCell ref="P133:P142"/>
    <mergeCell ref="N133:N142"/>
    <mergeCell ref="O133:O142"/>
    <mergeCell ref="N121:N122"/>
    <mergeCell ref="N125:N126"/>
    <mergeCell ref="J117:J126"/>
    <mergeCell ref="K117:K126"/>
    <mergeCell ref="N131:N132"/>
    <mergeCell ref="N143:N144"/>
    <mergeCell ref="M117:M126"/>
    <mergeCell ref="J133:J142"/>
    <mergeCell ref="K133:K142"/>
    <mergeCell ref="M133:M142"/>
    <mergeCell ref="N119:N120"/>
    <mergeCell ref="N123:N124"/>
    <mergeCell ref="J107:J116"/>
    <mergeCell ref="K107:K116"/>
    <mergeCell ref="B97:B106"/>
    <mergeCell ref="C117:C126"/>
    <mergeCell ref="D117:D126"/>
    <mergeCell ref="I77:I86"/>
    <mergeCell ref="J77:J86"/>
    <mergeCell ref="K77:K86"/>
    <mergeCell ref="H117:H126"/>
    <mergeCell ref="I117:I126"/>
    <mergeCell ref="J97:J106"/>
    <mergeCell ref="K97:K106"/>
    <mergeCell ref="B87:B96"/>
    <mergeCell ref="C87:C96"/>
    <mergeCell ref="D87:D96"/>
    <mergeCell ref="E87:E96"/>
    <mergeCell ref="F87:F96"/>
    <mergeCell ref="G87:G96"/>
    <mergeCell ref="B107:B116"/>
    <mergeCell ref="C107:C116"/>
    <mergeCell ref="D107:D116"/>
    <mergeCell ref="E107:E116"/>
    <mergeCell ref="F107:F116"/>
    <mergeCell ref="H107:H116"/>
    <mergeCell ref="H77:H86"/>
    <mergeCell ref="H87:H96"/>
    <mergeCell ref="Q63:Q64"/>
    <mergeCell ref="N69:N70"/>
    <mergeCell ref="L77:L86"/>
    <mergeCell ref="M77:M86"/>
    <mergeCell ref="I87:I96"/>
    <mergeCell ref="J87:J96"/>
    <mergeCell ref="N77:N78"/>
    <mergeCell ref="N79:N80"/>
    <mergeCell ref="N81:N82"/>
    <mergeCell ref="N83:N84"/>
    <mergeCell ref="N85:N86"/>
    <mergeCell ref="N87:N88"/>
    <mergeCell ref="N91:N92"/>
    <mergeCell ref="N95:N96"/>
    <mergeCell ref="K87:K96"/>
    <mergeCell ref="L87:L96"/>
    <mergeCell ref="M87:M96"/>
    <mergeCell ref="N89:N90"/>
    <mergeCell ref="N93:N94"/>
    <mergeCell ref="Q87:Q96"/>
    <mergeCell ref="P87:P96"/>
    <mergeCell ref="P77:P86"/>
    <mergeCell ref="Q77:Q86"/>
    <mergeCell ref="Q69:Q70"/>
    <mergeCell ref="N65:N66"/>
    <mergeCell ref="P65:P66"/>
    <mergeCell ref="Q65:Q66"/>
    <mergeCell ref="N67:N68"/>
    <mergeCell ref="P67:P68"/>
    <mergeCell ref="Q67:Q68"/>
    <mergeCell ref="P69:P70"/>
    <mergeCell ref="N73:N74"/>
    <mergeCell ref="N75:N76"/>
    <mergeCell ref="I71:I76"/>
    <mergeCell ref="J71:J76"/>
    <mergeCell ref="K71:K76"/>
    <mergeCell ref="L71:L76"/>
    <mergeCell ref="M71:M76"/>
    <mergeCell ref="N71:N72"/>
    <mergeCell ref="H71:H76"/>
    <mergeCell ref="Q57:Q58"/>
    <mergeCell ref="N59:N60"/>
    <mergeCell ref="P59:P60"/>
    <mergeCell ref="Q59:Q60"/>
    <mergeCell ref="P71:P76"/>
    <mergeCell ref="Q71:Q76"/>
    <mergeCell ref="H61:H70"/>
    <mergeCell ref="I61:I70"/>
    <mergeCell ref="J61:J70"/>
    <mergeCell ref="K61:K70"/>
    <mergeCell ref="L61:L70"/>
    <mergeCell ref="M61:M70"/>
    <mergeCell ref="N61:N62"/>
    <mergeCell ref="P61:P62"/>
    <mergeCell ref="Q61:Q62"/>
    <mergeCell ref="N63:N64"/>
    <mergeCell ref="P63:P64"/>
    <mergeCell ref="B77:B86"/>
    <mergeCell ref="C77:C86"/>
    <mergeCell ref="D77:D86"/>
    <mergeCell ref="E77:E86"/>
    <mergeCell ref="F77:F86"/>
    <mergeCell ref="G77:G86"/>
    <mergeCell ref="B61:B70"/>
    <mergeCell ref="C61:C70"/>
    <mergeCell ref="D61:D70"/>
    <mergeCell ref="E61:E70"/>
    <mergeCell ref="F61:F70"/>
    <mergeCell ref="G61:G70"/>
    <mergeCell ref="B71:B76"/>
    <mergeCell ref="C71:C76"/>
    <mergeCell ref="D71:D76"/>
    <mergeCell ref="E71:E76"/>
    <mergeCell ref="F71:F76"/>
    <mergeCell ref="G71:G76"/>
    <mergeCell ref="N51:N52"/>
    <mergeCell ref="P51:P52"/>
    <mergeCell ref="Q51:Q52"/>
    <mergeCell ref="Q53:Q54"/>
    <mergeCell ref="N53:N54"/>
    <mergeCell ref="P53:P54"/>
    <mergeCell ref="N55:N56"/>
    <mergeCell ref="P55:P56"/>
    <mergeCell ref="Q55:Q56"/>
    <mergeCell ref="N39:O39"/>
    <mergeCell ref="P39:P41"/>
    <mergeCell ref="Q39:Q41"/>
    <mergeCell ref="I40:I41"/>
    <mergeCell ref="J40:L40"/>
    <mergeCell ref="M40:M41"/>
    <mergeCell ref="N40:N41"/>
    <mergeCell ref="O40:O41"/>
    <mergeCell ref="N57:N58"/>
    <mergeCell ref="P57:P58"/>
    <mergeCell ref="L43:L60"/>
    <mergeCell ref="M43:M60"/>
    <mergeCell ref="N45:N46"/>
    <mergeCell ref="P45:P46"/>
    <mergeCell ref="Q45:Q46"/>
    <mergeCell ref="N47:N48"/>
    <mergeCell ref="P47:P48"/>
    <mergeCell ref="Q47:Q48"/>
    <mergeCell ref="N49:N50"/>
    <mergeCell ref="P49:P50"/>
    <mergeCell ref="Q49:Q50"/>
    <mergeCell ref="N43:N44"/>
    <mergeCell ref="P43:P44"/>
    <mergeCell ref="Q43:Q44"/>
    <mergeCell ref="D39:D41"/>
    <mergeCell ref="E39:E41"/>
    <mergeCell ref="F39:F41"/>
    <mergeCell ref="G39:G41"/>
    <mergeCell ref="H39:H41"/>
    <mergeCell ref="B43:B60"/>
    <mergeCell ref="G43:G60"/>
    <mergeCell ref="H43:H60"/>
    <mergeCell ref="I39:M39"/>
    <mergeCell ref="I43:I60"/>
    <mergeCell ref="J43:J60"/>
    <mergeCell ref="K43:K60"/>
    <mergeCell ref="B25:E25"/>
    <mergeCell ref="F25:H25"/>
    <mergeCell ref="B26:E26"/>
    <mergeCell ref="F26:H26"/>
    <mergeCell ref="B27:E27"/>
    <mergeCell ref="F27:H27"/>
    <mergeCell ref="B28:E28"/>
    <mergeCell ref="F28:H28"/>
    <mergeCell ref="C43:C60"/>
    <mergeCell ref="D43:D60"/>
    <mergeCell ref="E43:E60"/>
    <mergeCell ref="F43:F60"/>
    <mergeCell ref="B29:E29"/>
    <mergeCell ref="F29:H29"/>
    <mergeCell ref="B30:E30"/>
    <mergeCell ref="F30:H30"/>
    <mergeCell ref="B31:E31"/>
    <mergeCell ref="F31:H31"/>
    <mergeCell ref="B32:E32"/>
    <mergeCell ref="F32:H32"/>
    <mergeCell ref="B33:E33"/>
    <mergeCell ref="F33:H33"/>
    <mergeCell ref="B39:B41"/>
    <mergeCell ref="C39:C41"/>
    <mergeCell ref="B16:B17"/>
    <mergeCell ref="B20:G20"/>
    <mergeCell ref="C16:D17"/>
    <mergeCell ref="E16:G17"/>
    <mergeCell ref="H16:J16"/>
    <mergeCell ref="K16:M16"/>
    <mergeCell ref="H17:J17"/>
    <mergeCell ref="K17:M17"/>
    <mergeCell ref="B21:E21"/>
    <mergeCell ref="F21:H21"/>
    <mergeCell ref="B12:B13"/>
    <mergeCell ref="C12:D13"/>
    <mergeCell ref="E12:G13"/>
    <mergeCell ref="H12:J12"/>
    <mergeCell ref="K12:M12"/>
    <mergeCell ref="K14:M14"/>
    <mergeCell ref="H15:J15"/>
    <mergeCell ref="K15:M15"/>
    <mergeCell ref="B14:B15"/>
    <mergeCell ref="C14:D15"/>
    <mergeCell ref="E14:G15"/>
    <mergeCell ref="H14:J14"/>
    <mergeCell ref="B2:Q2"/>
    <mergeCell ref="G4:H4"/>
    <mergeCell ref="I4:N4"/>
    <mergeCell ref="B6:H6"/>
    <mergeCell ref="K11:M11"/>
    <mergeCell ref="B7:B8"/>
    <mergeCell ref="C7:D8"/>
    <mergeCell ref="E7:G8"/>
    <mergeCell ref="H7:J8"/>
    <mergeCell ref="K7:N7"/>
    <mergeCell ref="K8:M8"/>
    <mergeCell ref="B10:B11"/>
    <mergeCell ref="C10:D11"/>
    <mergeCell ref="E10:G11"/>
    <mergeCell ref="H10:J10"/>
    <mergeCell ref="K10:M10"/>
    <mergeCell ref="H11:J11"/>
    <mergeCell ref="O206:O208"/>
    <mergeCell ref="N197:N200"/>
    <mergeCell ref="O198:O200"/>
    <mergeCell ref="P197:P200"/>
    <mergeCell ref="Q197:Q200"/>
    <mergeCell ref="C9:D9"/>
    <mergeCell ref="E9:G9"/>
    <mergeCell ref="H9:J9"/>
    <mergeCell ref="K9:M9"/>
    <mergeCell ref="H13:J13"/>
    <mergeCell ref="K13:M13"/>
    <mergeCell ref="B22:E22"/>
    <mergeCell ref="F22:H22"/>
    <mergeCell ref="B23:E23"/>
    <mergeCell ref="F23:H23"/>
    <mergeCell ref="B24:E24"/>
    <mergeCell ref="F24:H24"/>
    <mergeCell ref="B38:H38"/>
    <mergeCell ref="B34:E34"/>
    <mergeCell ref="F34:H34"/>
    <mergeCell ref="B35:E35"/>
    <mergeCell ref="F35:H35"/>
    <mergeCell ref="B36:E36"/>
    <mergeCell ref="F36:H36"/>
  </mergeCells>
  <printOptions horizontalCentered="1"/>
  <pageMargins left="0.31496062992125984" right="0.11811023622047245" top="0.74803149606299213" bottom="0.15748031496062992" header="0.31496062992125984" footer="0.11811023622047245"/>
  <pageSetup paperSize="9" scale="53" fitToHeight="0" orientation="landscape" r:id="rId1"/>
  <headerFooter scaleWithDoc="0">
    <oddHeader>&amp;C&amp;"Times New Roman,Regular"&amp;P</oddHeader>
  </headerFooter>
  <ignoredErrors>
    <ignoredError sqref="I143" formula="1"/>
    <ignoredError sqref="O72 O78 O80 O82 O84 O86 O88 O92 O96 O98 O100 O102 O104 O106 O108 O110 O112 O114 O116 O122 O126 O128 O132 O130 O144 O146 O148 O150 O152 O180 O182 O184 O64 O62 O66 O68 O70 O196 O198 O202 O204 O206 O210 O212 O214 O216 O218 O220 O232 O234 O236 O238 O240 O242 O244 O246 O248 O250 O252 O254 O256 O258 O260 O262 O264 O266 O268 O270 O272 O274 O276 O284 O286 O288 O290 O292 O294 O302 O304 O306 O314 O316 O318 O320 O322 O324 O326 O328 O330 O332 O334 O336 O338 O340 O342 O226 O230 O44 O46 O48 O50 O52 O56 O60 O74 O76 O58 O54 O228 O224 O222 N13 N15 N17 H11 K11 H13 H15 H17 K13 K15 K17 O118:O120 O124 O308 O310 O312 O186 O188 O190 O192 O194 O280 O278 O282 O298 O296 O300 O90 O94"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AB549B-0D8E-4480-B460-9E63695A2CD1}">
  <sheetPr>
    <pageSetUpPr fitToPage="1"/>
  </sheetPr>
  <dimension ref="A1:S149"/>
  <sheetViews>
    <sheetView topLeftCell="A121" zoomScale="70" zoomScaleNormal="70" workbookViewId="0">
      <selection activeCell="N24" sqref="N24"/>
    </sheetView>
  </sheetViews>
  <sheetFormatPr defaultRowHeight="14.4" x14ac:dyDescent="0.3"/>
  <cols>
    <col min="2" max="2" width="17.6640625" customWidth="1"/>
    <col min="3" max="3" width="11.109375" customWidth="1"/>
    <col min="4" max="5" width="20.6640625" customWidth="1"/>
    <col min="6" max="6" width="10.5546875" customWidth="1"/>
    <col min="7" max="7" width="13" customWidth="1"/>
    <col min="8" max="8" width="13.5546875" customWidth="1"/>
    <col min="9" max="9" width="15.6640625" customWidth="1"/>
    <col min="10" max="10" width="10.6640625" customWidth="1"/>
    <col min="11" max="11" width="14.6640625" customWidth="1"/>
    <col min="12" max="12" width="17.44140625" customWidth="1"/>
    <col min="13" max="13" width="16.109375" customWidth="1"/>
    <col min="14" max="14" width="44.6640625" customWidth="1"/>
    <col min="15" max="15" width="12.44140625" customWidth="1"/>
    <col min="16" max="17" width="14.33203125" customWidth="1"/>
  </cols>
  <sheetData>
    <row r="1" spans="2:19" ht="15.6" x14ac:dyDescent="0.3">
      <c r="B1" s="7"/>
      <c r="C1" s="7"/>
      <c r="D1" s="7"/>
      <c r="E1" s="7"/>
      <c r="F1" s="7"/>
      <c r="G1" s="7"/>
      <c r="H1" s="7"/>
      <c r="I1" s="7"/>
      <c r="J1" s="7"/>
      <c r="K1" s="7"/>
      <c r="L1" s="7"/>
      <c r="M1" s="7"/>
      <c r="N1" s="7"/>
      <c r="O1" s="7"/>
      <c r="P1" s="7"/>
      <c r="Q1" s="7"/>
    </row>
    <row r="2" spans="2:19" ht="15.6" x14ac:dyDescent="0.3">
      <c r="B2" s="270" t="s">
        <v>690</v>
      </c>
      <c r="C2" s="270"/>
      <c r="D2" s="270"/>
      <c r="E2" s="270"/>
      <c r="F2" s="270"/>
      <c r="G2" s="270"/>
      <c r="H2" s="270"/>
      <c r="I2" s="270"/>
      <c r="J2" s="270"/>
      <c r="K2" s="270"/>
      <c r="L2" s="270"/>
      <c r="M2" s="270"/>
      <c r="N2" s="270"/>
      <c r="O2" s="270"/>
      <c r="P2" s="270"/>
      <c r="Q2" s="270"/>
    </row>
    <row r="3" spans="2:19" ht="15.6" x14ac:dyDescent="0.3">
      <c r="B3" s="6"/>
      <c r="C3" s="6"/>
      <c r="D3" s="6"/>
      <c r="E3" s="6"/>
      <c r="F3" s="6"/>
      <c r="G3" s="6"/>
      <c r="H3" s="6"/>
      <c r="I3" s="6"/>
      <c r="J3" s="6"/>
      <c r="K3" s="6"/>
      <c r="L3" s="6"/>
      <c r="M3" s="6"/>
      <c r="N3" s="6"/>
      <c r="O3" s="6"/>
      <c r="P3" s="6"/>
      <c r="Q3" s="6"/>
    </row>
    <row r="4" spans="2:19" ht="15.6" x14ac:dyDescent="0.3">
      <c r="B4" s="7"/>
      <c r="C4" s="7"/>
      <c r="D4" s="7"/>
      <c r="E4" s="7"/>
      <c r="F4" s="140"/>
      <c r="G4" s="458" t="str">
        <f>'III skyrius'!D19</f>
        <v>Nr. LT022-02-03-02</v>
      </c>
      <c r="H4" s="458"/>
      <c r="I4" s="459" t="str">
        <f>'III skyrius'!C19</f>
        <v>Ilgalaikės priežiūros paslaugų plėtojimo užtikrinimas</v>
      </c>
      <c r="J4" s="459"/>
      <c r="K4" s="459"/>
      <c r="L4" s="459"/>
      <c r="M4" s="459"/>
      <c r="N4" s="459"/>
      <c r="O4" s="7"/>
      <c r="P4" s="7"/>
      <c r="Q4" s="7"/>
    </row>
    <row r="5" spans="2:19" ht="15.6" x14ac:dyDescent="0.3">
      <c r="B5" s="6"/>
      <c r="C5" s="6"/>
      <c r="D5" s="6"/>
      <c r="E5" s="6"/>
      <c r="F5" s="6"/>
      <c r="G5" s="6"/>
      <c r="H5" s="6"/>
      <c r="I5" s="6"/>
      <c r="J5" s="6"/>
      <c r="K5" s="6"/>
      <c r="L5" s="6"/>
      <c r="M5" s="6"/>
      <c r="N5" s="6"/>
      <c r="O5" s="6"/>
      <c r="P5" s="6"/>
      <c r="Q5" s="6"/>
      <c r="S5" s="141"/>
    </row>
    <row r="6" spans="2:19" ht="15.6" x14ac:dyDescent="0.3">
      <c r="B6" s="248" t="s">
        <v>691</v>
      </c>
      <c r="C6" s="248"/>
      <c r="D6" s="248"/>
      <c r="E6" s="248"/>
      <c r="F6" s="248"/>
      <c r="G6" s="248"/>
      <c r="H6" s="248"/>
      <c r="I6" s="7"/>
      <c r="J6" s="7"/>
      <c r="K6" s="7"/>
      <c r="L6" s="7"/>
      <c r="M6" s="7"/>
      <c r="N6" s="7"/>
      <c r="O6" s="7"/>
      <c r="P6" s="7"/>
      <c r="Q6" s="7"/>
    </row>
    <row r="7" spans="2:19" ht="21.6" customHeight="1" x14ac:dyDescent="0.3">
      <c r="B7" s="250" t="s">
        <v>3</v>
      </c>
      <c r="C7" s="250" t="s">
        <v>202</v>
      </c>
      <c r="D7" s="250"/>
      <c r="E7" s="249" t="s">
        <v>203</v>
      </c>
      <c r="F7" s="249"/>
      <c r="G7" s="249"/>
      <c r="H7" s="249" t="s">
        <v>204</v>
      </c>
      <c r="I7" s="249"/>
      <c r="J7" s="249"/>
      <c r="K7" s="250" t="s">
        <v>205</v>
      </c>
      <c r="L7" s="250"/>
      <c r="M7" s="250"/>
      <c r="N7" s="250"/>
      <c r="S7" s="32"/>
    </row>
    <row r="8" spans="2:19" ht="34.200000000000003" customHeight="1" x14ac:dyDescent="0.3">
      <c r="B8" s="250"/>
      <c r="C8" s="250"/>
      <c r="D8" s="250"/>
      <c r="E8" s="249"/>
      <c r="F8" s="249"/>
      <c r="G8" s="249"/>
      <c r="H8" s="249"/>
      <c r="I8" s="249"/>
      <c r="J8" s="249"/>
      <c r="K8" s="249" t="s">
        <v>206</v>
      </c>
      <c r="L8" s="249"/>
      <c r="M8" s="249"/>
      <c r="N8" s="3" t="s">
        <v>207</v>
      </c>
      <c r="O8" s="1"/>
      <c r="P8" s="1"/>
      <c r="Q8" s="1"/>
    </row>
    <row r="9" spans="2:19" ht="15.6" x14ac:dyDescent="0.3">
      <c r="B9" s="4">
        <v>1</v>
      </c>
      <c r="C9" s="283">
        <v>2</v>
      </c>
      <c r="D9" s="283"/>
      <c r="E9" s="283">
        <v>3</v>
      </c>
      <c r="F9" s="283"/>
      <c r="G9" s="283"/>
      <c r="H9" s="283">
        <v>4</v>
      </c>
      <c r="I9" s="283"/>
      <c r="J9" s="283"/>
      <c r="K9" s="283">
        <v>5</v>
      </c>
      <c r="L9" s="283"/>
      <c r="M9" s="283"/>
      <c r="N9" s="4">
        <v>6</v>
      </c>
    </row>
    <row r="10" spans="2:19" ht="15.6" customHeight="1" x14ac:dyDescent="0.3">
      <c r="B10" s="259" t="s">
        <v>15</v>
      </c>
      <c r="C10" s="321" t="s">
        <v>692</v>
      </c>
      <c r="D10" s="322"/>
      <c r="E10" s="257" t="s">
        <v>693</v>
      </c>
      <c r="F10" s="325"/>
      <c r="G10" s="326"/>
      <c r="H10" s="340">
        <v>0</v>
      </c>
      <c r="I10" s="296"/>
      <c r="J10" s="296"/>
      <c r="K10" s="340">
        <v>0</v>
      </c>
      <c r="L10" s="296"/>
      <c r="M10" s="296"/>
      <c r="N10" s="33">
        <f>O49</f>
        <v>2959</v>
      </c>
    </row>
    <row r="11" spans="2:19" ht="39" customHeight="1" x14ac:dyDescent="0.3">
      <c r="B11" s="260"/>
      <c r="C11" s="323"/>
      <c r="D11" s="324"/>
      <c r="E11" s="258"/>
      <c r="F11" s="327"/>
      <c r="G11" s="328"/>
      <c r="H11" s="337" t="s">
        <v>29</v>
      </c>
      <c r="I11" s="338"/>
      <c r="J11" s="339"/>
      <c r="K11" s="337" t="s">
        <v>41</v>
      </c>
      <c r="L11" s="338"/>
      <c r="M11" s="339"/>
      <c r="N11" s="139" t="str">
        <f>O46</f>
        <v>(2029)</v>
      </c>
    </row>
    <row r="12" spans="2:19" ht="28.95" customHeight="1" x14ac:dyDescent="0.3">
      <c r="B12" s="259" t="s">
        <v>149</v>
      </c>
      <c r="C12" s="321" t="s">
        <v>694</v>
      </c>
      <c r="D12" s="322"/>
      <c r="E12" s="257" t="s">
        <v>695</v>
      </c>
      <c r="F12" s="325"/>
      <c r="G12" s="326"/>
      <c r="H12" s="376">
        <v>0</v>
      </c>
      <c r="I12" s="296"/>
      <c r="J12" s="296"/>
      <c r="K12" s="376">
        <v>0</v>
      </c>
      <c r="L12" s="296"/>
      <c r="M12" s="296"/>
      <c r="N12" s="33">
        <f>O51</f>
        <v>80</v>
      </c>
    </row>
    <row r="13" spans="2:19" ht="34.950000000000003" customHeight="1" x14ac:dyDescent="0.3">
      <c r="B13" s="260"/>
      <c r="C13" s="323"/>
      <c r="D13" s="324"/>
      <c r="E13" s="258"/>
      <c r="F13" s="327"/>
      <c r="G13" s="328"/>
      <c r="H13" s="337" t="s">
        <v>29</v>
      </c>
      <c r="I13" s="338"/>
      <c r="J13" s="339"/>
      <c r="K13" s="337" t="s">
        <v>41</v>
      </c>
      <c r="L13" s="338"/>
      <c r="M13" s="339"/>
      <c r="N13" s="24" t="str">
        <f>O50</f>
        <v>(2029)</v>
      </c>
    </row>
    <row r="14" spans="2:19" ht="30.6" customHeight="1" x14ac:dyDescent="0.3">
      <c r="B14" s="259" t="s">
        <v>153</v>
      </c>
      <c r="C14" s="321" t="s">
        <v>696</v>
      </c>
      <c r="D14" s="322"/>
      <c r="E14" s="257" t="s">
        <v>697</v>
      </c>
      <c r="F14" s="325"/>
      <c r="G14" s="326"/>
      <c r="H14" s="376">
        <v>0</v>
      </c>
      <c r="I14" s="296"/>
      <c r="J14" s="296"/>
      <c r="K14" s="376">
        <v>0</v>
      </c>
      <c r="L14" s="296"/>
      <c r="M14" s="296"/>
      <c r="N14" s="33">
        <f>O53</f>
        <v>80</v>
      </c>
    </row>
    <row r="15" spans="2:19" ht="19.95" customHeight="1" x14ac:dyDescent="0.3">
      <c r="B15" s="260"/>
      <c r="C15" s="323"/>
      <c r="D15" s="324"/>
      <c r="E15" s="258"/>
      <c r="F15" s="327"/>
      <c r="G15" s="328"/>
      <c r="H15" s="337" t="s">
        <v>29</v>
      </c>
      <c r="I15" s="338"/>
      <c r="J15" s="339"/>
      <c r="K15" s="337" t="s">
        <v>41</v>
      </c>
      <c r="L15" s="338"/>
      <c r="M15" s="339"/>
      <c r="N15" s="24" t="str">
        <f>O54</f>
        <v>(2029)</v>
      </c>
    </row>
    <row r="18" spans="2:8" ht="15.6" x14ac:dyDescent="0.3">
      <c r="B18" s="248" t="s">
        <v>698</v>
      </c>
      <c r="C18" s="248"/>
      <c r="D18" s="248"/>
      <c r="E18" s="248"/>
      <c r="F18" s="248"/>
      <c r="G18" s="248"/>
    </row>
    <row r="19" spans="2:8" ht="15.6" x14ac:dyDescent="0.3">
      <c r="B19" s="274" t="s">
        <v>218</v>
      </c>
      <c r="C19" s="274"/>
      <c r="D19" s="274"/>
      <c r="E19" s="274"/>
      <c r="F19" s="274" t="s">
        <v>219</v>
      </c>
      <c r="G19" s="274"/>
      <c r="H19" s="274"/>
    </row>
    <row r="20" spans="2:8" ht="15.6" x14ac:dyDescent="0.3">
      <c r="B20" s="275">
        <v>1</v>
      </c>
      <c r="C20" s="275"/>
      <c r="D20" s="275"/>
      <c r="E20" s="275"/>
      <c r="F20" s="275">
        <v>2</v>
      </c>
      <c r="G20" s="275"/>
      <c r="H20" s="275"/>
    </row>
    <row r="21" spans="2:8" ht="15.6" x14ac:dyDescent="0.3">
      <c r="B21" s="272" t="s">
        <v>220</v>
      </c>
      <c r="C21" s="272"/>
      <c r="D21" s="272"/>
      <c r="E21" s="272"/>
      <c r="F21" s="367">
        <f>F22+F24+F26+F28</f>
        <v>14550457.09</v>
      </c>
      <c r="G21" s="367"/>
      <c r="H21" s="367"/>
    </row>
    <row r="22" spans="2:8" ht="15.6" x14ac:dyDescent="0.3">
      <c r="B22" s="272" t="s">
        <v>221</v>
      </c>
      <c r="C22" s="272"/>
      <c r="D22" s="272"/>
      <c r="E22" s="272"/>
      <c r="F22" s="367">
        <f>F23</f>
        <v>0</v>
      </c>
      <c r="G22" s="367"/>
      <c r="H22" s="367"/>
    </row>
    <row r="23" spans="2:8" ht="15.6" x14ac:dyDescent="0.3">
      <c r="B23" s="271" t="s">
        <v>222</v>
      </c>
      <c r="C23" s="271"/>
      <c r="D23" s="271"/>
      <c r="E23" s="271"/>
      <c r="F23" s="367">
        <f>J125</f>
        <v>0</v>
      </c>
      <c r="G23" s="367"/>
      <c r="H23" s="367"/>
    </row>
    <row r="24" spans="2:8" ht="31.2" customHeight="1" x14ac:dyDescent="0.3">
      <c r="B24" s="272" t="s">
        <v>223</v>
      </c>
      <c r="C24" s="272"/>
      <c r="D24" s="272"/>
      <c r="E24" s="272"/>
      <c r="F24" s="367">
        <f>F25</f>
        <v>0</v>
      </c>
      <c r="G24" s="367"/>
      <c r="H24" s="367"/>
    </row>
    <row r="25" spans="2:8" ht="15.6" x14ac:dyDescent="0.3">
      <c r="B25" s="271" t="s">
        <v>224</v>
      </c>
      <c r="C25" s="271"/>
      <c r="D25" s="271"/>
      <c r="E25" s="271"/>
      <c r="F25" s="367">
        <f>K125</f>
        <v>0</v>
      </c>
      <c r="G25" s="367"/>
      <c r="H25" s="367"/>
    </row>
    <row r="26" spans="2:8" ht="15.6" x14ac:dyDescent="0.3">
      <c r="B26" s="272" t="s">
        <v>225</v>
      </c>
      <c r="C26" s="272"/>
      <c r="D26" s="272"/>
      <c r="E26" s="272"/>
      <c r="F26" s="367">
        <f>F27</f>
        <v>14550457.09</v>
      </c>
      <c r="G26" s="367"/>
      <c r="H26" s="367"/>
    </row>
    <row r="27" spans="2:8" ht="15.6" x14ac:dyDescent="0.3">
      <c r="B27" s="271" t="s">
        <v>226</v>
      </c>
      <c r="C27" s="271"/>
      <c r="D27" s="271"/>
      <c r="E27" s="271"/>
      <c r="F27" s="367">
        <f>L125</f>
        <v>14550457.09</v>
      </c>
      <c r="G27" s="367"/>
      <c r="H27" s="367"/>
    </row>
    <row r="28" spans="2:8" ht="15.6" x14ac:dyDescent="0.3">
      <c r="B28" s="272" t="s">
        <v>227</v>
      </c>
      <c r="C28" s="272"/>
      <c r="D28" s="272"/>
      <c r="E28" s="272"/>
      <c r="F28" s="367">
        <f>F29</f>
        <v>0</v>
      </c>
      <c r="G28" s="367"/>
      <c r="H28" s="367"/>
    </row>
    <row r="29" spans="2:8" ht="15.6" x14ac:dyDescent="0.3">
      <c r="B29" s="271" t="s">
        <v>228</v>
      </c>
      <c r="C29" s="271"/>
      <c r="D29" s="271"/>
      <c r="E29" s="271"/>
      <c r="F29" s="367">
        <v>0</v>
      </c>
      <c r="G29" s="367"/>
      <c r="H29" s="367"/>
    </row>
    <row r="30" spans="2:8" ht="15.6" x14ac:dyDescent="0.3">
      <c r="B30" s="272" t="s">
        <v>229</v>
      </c>
      <c r="C30" s="272"/>
      <c r="D30" s="272"/>
      <c r="E30" s="272"/>
      <c r="F30" s="367">
        <f>SUM(F31:H33)</f>
        <v>4227038.12</v>
      </c>
      <c r="G30" s="367"/>
      <c r="H30" s="367"/>
    </row>
    <row r="31" spans="2:8" ht="15.6" x14ac:dyDescent="0.3">
      <c r="B31" s="500" t="s">
        <v>230</v>
      </c>
      <c r="C31" s="500"/>
      <c r="D31" s="500"/>
      <c r="E31" s="500"/>
      <c r="F31" s="367">
        <f>M125-M87</f>
        <v>3555003.22</v>
      </c>
      <c r="G31" s="367"/>
      <c r="H31" s="367"/>
    </row>
    <row r="32" spans="2:8" ht="15.6" x14ac:dyDescent="0.3">
      <c r="B32" s="500" t="s">
        <v>231</v>
      </c>
      <c r="C32" s="500"/>
      <c r="D32" s="500"/>
      <c r="E32" s="500"/>
      <c r="F32" s="367">
        <v>0</v>
      </c>
      <c r="G32" s="367"/>
      <c r="H32" s="367"/>
    </row>
    <row r="33" spans="2:17" ht="15.6" x14ac:dyDescent="0.3">
      <c r="B33" s="500" t="s">
        <v>232</v>
      </c>
      <c r="C33" s="500"/>
      <c r="D33" s="500"/>
      <c r="E33" s="500"/>
      <c r="F33" s="367">
        <f>M87</f>
        <v>672034.9</v>
      </c>
      <c r="G33" s="367"/>
      <c r="H33" s="367"/>
    </row>
    <row r="34" spans="2:17" ht="15.6" x14ac:dyDescent="0.3">
      <c r="B34" s="499" t="s">
        <v>233</v>
      </c>
      <c r="C34" s="499"/>
      <c r="D34" s="499"/>
      <c r="E34" s="499"/>
      <c r="F34" s="367">
        <f>F21+F30</f>
        <v>18777495.210000001</v>
      </c>
      <c r="G34" s="367"/>
      <c r="H34" s="367"/>
    </row>
    <row r="36" spans="2:17" ht="15.6" x14ac:dyDescent="0.3">
      <c r="B36" s="248" t="s">
        <v>699</v>
      </c>
      <c r="C36" s="248"/>
      <c r="D36" s="248"/>
      <c r="E36" s="248"/>
      <c r="F36" s="248"/>
      <c r="G36" s="248"/>
      <c r="H36" s="248"/>
    </row>
    <row r="37" spans="2:17" ht="16.2" customHeight="1" x14ac:dyDescent="0.3">
      <c r="B37" s="276" t="s">
        <v>235</v>
      </c>
      <c r="C37" s="249" t="s">
        <v>236</v>
      </c>
      <c r="D37" s="249" t="s">
        <v>237</v>
      </c>
      <c r="E37" s="249" t="s">
        <v>238</v>
      </c>
      <c r="F37" s="249" t="s">
        <v>239</v>
      </c>
      <c r="G37" s="249" t="s">
        <v>240</v>
      </c>
      <c r="H37" s="249" t="s">
        <v>241</v>
      </c>
      <c r="I37" s="249" t="s">
        <v>242</v>
      </c>
      <c r="J37" s="249"/>
      <c r="K37" s="249"/>
      <c r="L37" s="249"/>
      <c r="M37" s="249"/>
      <c r="N37" s="249" t="s">
        <v>6</v>
      </c>
      <c r="O37" s="249"/>
      <c r="P37" s="249" t="s">
        <v>243</v>
      </c>
      <c r="Q37" s="249" t="s">
        <v>244</v>
      </c>
    </row>
    <row r="38" spans="2:17" ht="46.95" customHeight="1" x14ac:dyDescent="0.3">
      <c r="B38" s="277"/>
      <c r="C38" s="249"/>
      <c r="D38" s="249"/>
      <c r="E38" s="249"/>
      <c r="F38" s="249"/>
      <c r="G38" s="249"/>
      <c r="H38" s="249"/>
      <c r="I38" s="249" t="s">
        <v>141</v>
      </c>
      <c r="J38" s="249" t="s">
        <v>245</v>
      </c>
      <c r="K38" s="249"/>
      <c r="L38" s="249"/>
      <c r="M38" s="249" t="s">
        <v>246</v>
      </c>
      <c r="N38" s="249" t="s">
        <v>247</v>
      </c>
      <c r="O38" s="249" t="s">
        <v>248</v>
      </c>
      <c r="P38" s="249"/>
      <c r="Q38" s="249"/>
    </row>
    <row r="39" spans="2:17" ht="96" customHeight="1" x14ac:dyDescent="0.3">
      <c r="B39" s="278"/>
      <c r="C39" s="249"/>
      <c r="D39" s="249"/>
      <c r="E39" s="249"/>
      <c r="F39" s="249"/>
      <c r="G39" s="249"/>
      <c r="H39" s="249"/>
      <c r="I39" s="249"/>
      <c r="J39" s="3" t="s">
        <v>249</v>
      </c>
      <c r="K39" s="3" t="s">
        <v>250</v>
      </c>
      <c r="L39" s="3" t="s">
        <v>251</v>
      </c>
      <c r="M39" s="249"/>
      <c r="N39" s="249"/>
      <c r="O39" s="249"/>
      <c r="P39" s="249"/>
      <c r="Q39" s="249"/>
    </row>
    <row r="40" spans="2:17" ht="15.6" x14ac:dyDescent="0.3">
      <c r="B40" s="4">
        <v>1</v>
      </c>
      <c r="C40" s="4">
        <v>2</v>
      </c>
      <c r="D40" s="4">
        <v>3</v>
      </c>
      <c r="E40" s="4">
        <v>4</v>
      </c>
      <c r="F40" s="4">
        <v>5</v>
      </c>
      <c r="G40" s="4">
        <v>6</v>
      </c>
      <c r="H40" s="4">
        <v>7</v>
      </c>
      <c r="I40" s="4">
        <v>8</v>
      </c>
      <c r="J40" s="4">
        <v>9</v>
      </c>
      <c r="K40" s="4">
        <v>10</v>
      </c>
      <c r="L40" s="4">
        <v>11</v>
      </c>
      <c r="M40" s="4">
        <v>12</v>
      </c>
      <c r="N40" s="4">
        <v>13</v>
      </c>
      <c r="O40" s="4">
        <v>14</v>
      </c>
      <c r="P40" s="4">
        <v>15</v>
      </c>
      <c r="Q40" s="4">
        <v>16</v>
      </c>
    </row>
    <row r="41" spans="2:17" s="142" customFormat="1" ht="28.95" customHeight="1" x14ac:dyDescent="0.3">
      <c r="B41" s="352" t="s">
        <v>700</v>
      </c>
      <c r="C41" s="365" t="s">
        <v>253</v>
      </c>
      <c r="D41" s="352" t="s">
        <v>701</v>
      </c>
      <c r="E41" s="352" t="s">
        <v>701</v>
      </c>
      <c r="F41" s="352" t="s">
        <v>255</v>
      </c>
      <c r="G41" s="352" t="s">
        <v>270</v>
      </c>
      <c r="H41" s="365" t="s">
        <v>257</v>
      </c>
      <c r="I41" s="488">
        <f>I55+I91</f>
        <v>18777495.210000001</v>
      </c>
      <c r="J41" s="488">
        <f t="shared" ref="J41:K41" si="0">J55+J91</f>
        <v>0</v>
      </c>
      <c r="K41" s="488">
        <f t="shared" si="0"/>
        <v>0</v>
      </c>
      <c r="L41" s="488">
        <f>L55+L91</f>
        <v>14550457.09</v>
      </c>
      <c r="M41" s="488">
        <f>M55+M91</f>
        <v>4227038.12</v>
      </c>
      <c r="N41" s="389" t="s">
        <v>702</v>
      </c>
      <c r="O41" s="33">
        <f>O55</f>
        <v>3189</v>
      </c>
      <c r="P41" s="369" t="s">
        <v>20</v>
      </c>
      <c r="Q41" s="361" t="s">
        <v>375</v>
      </c>
    </row>
    <row r="42" spans="2:17" s="142" customFormat="1" ht="19.95" customHeight="1" x14ac:dyDescent="0.3">
      <c r="B42" s="353"/>
      <c r="C42" s="366"/>
      <c r="D42" s="353"/>
      <c r="E42" s="353"/>
      <c r="F42" s="353"/>
      <c r="G42" s="353"/>
      <c r="H42" s="366"/>
      <c r="I42" s="489"/>
      <c r="J42" s="489"/>
      <c r="K42" s="489"/>
      <c r="L42" s="489"/>
      <c r="M42" s="489"/>
      <c r="N42" s="395"/>
      <c r="O42" s="24" t="s">
        <v>42</v>
      </c>
      <c r="P42" s="487"/>
      <c r="Q42" s="362"/>
    </row>
    <row r="43" spans="2:17" s="142" customFormat="1" ht="19.95" customHeight="1" x14ac:dyDescent="0.3">
      <c r="B43" s="353"/>
      <c r="C43" s="366"/>
      <c r="D43" s="353"/>
      <c r="E43" s="353"/>
      <c r="F43" s="353"/>
      <c r="G43" s="353"/>
      <c r="H43" s="366"/>
      <c r="I43" s="489"/>
      <c r="J43" s="489"/>
      <c r="K43" s="489"/>
      <c r="L43" s="489"/>
      <c r="M43" s="489"/>
      <c r="N43" s="389" t="s">
        <v>703</v>
      </c>
      <c r="O43" s="210">
        <f>O95</f>
        <v>2</v>
      </c>
      <c r="P43" s="369" t="s">
        <v>20</v>
      </c>
      <c r="Q43" s="361" t="s">
        <v>375</v>
      </c>
    </row>
    <row r="44" spans="2:17" s="142" customFormat="1" ht="51.6" customHeight="1" x14ac:dyDescent="0.3">
      <c r="B44" s="353"/>
      <c r="C44" s="366"/>
      <c r="D44" s="353"/>
      <c r="E44" s="353"/>
      <c r="F44" s="353"/>
      <c r="G44" s="353"/>
      <c r="H44" s="366"/>
      <c r="I44" s="489"/>
      <c r="J44" s="489"/>
      <c r="K44" s="489"/>
      <c r="L44" s="489"/>
      <c r="M44" s="489"/>
      <c r="N44" s="395"/>
      <c r="O44" s="24" t="s">
        <v>42</v>
      </c>
      <c r="P44" s="487"/>
      <c r="Q44" s="362"/>
    </row>
    <row r="45" spans="2:17" s="142" customFormat="1" ht="21" customHeight="1" x14ac:dyDescent="0.3">
      <c r="B45" s="353"/>
      <c r="C45" s="366"/>
      <c r="D45" s="353"/>
      <c r="E45" s="353"/>
      <c r="F45" s="353"/>
      <c r="G45" s="353"/>
      <c r="H45" s="366"/>
      <c r="I45" s="489"/>
      <c r="J45" s="489"/>
      <c r="K45" s="489"/>
      <c r="L45" s="489"/>
      <c r="M45" s="489"/>
      <c r="N45" s="389" t="s">
        <v>704</v>
      </c>
      <c r="O45" s="33">
        <f>O91</f>
        <v>365</v>
      </c>
      <c r="P45" s="369" t="s">
        <v>20</v>
      </c>
      <c r="Q45" s="361" t="s">
        <v>375</v>
      </c>
    </row>
    <row r="46" spans="2:17" s="142" customFormat="1" ht="16.95" customHeight="1" x14ac:dyDescent="0.3">
      <c r="B46" s="353"/>
      <c r="C46" s="366"/>
      <c r="D46" s="353"/>
      <c r="E46" s="353"/>
      <c r="F46" s="353"/>
      <c r="G46" s="353"/>
      <c r="H46" s="366"/>
      <c r="I46" s="489"/>
      <c r="J46" s="489"/>
      <c r="K46" s="489"/>
      <c r="L46" s="489"/>
      <c r="M46" s="489"/>
      <c r="N46" s="395"/>
      <c r="O46" s="24" t="s">
        <v>42</v>
      </c>
      <c r="P46" s="487"/>
      <c r="Q46" s="362"/>
    </row>
    <row r="47" spans="2:17" s="142" customFormat="1" ht="49.2" customHeight="1" x14ac:dyDescent="0.3">
      <c r="B47" s="353"/>
      <c r="C47" s="366"/>
      <c r="D47" s="353"/>
      <c r="E47" s="353"/>
      <c r="F47" s="353"/>
      <c r="G47" s="353"/>
      <c r="H47" s="366"/>
      <c r="I47" s="489"/>
      <c r="J47" s="489"/>
      <c r="K47" s="489"/>
      <c r="L47" s="489"/>
      <c r="M47" s="489"/>
      <c r="N47" s="389" t="s">
        <v>705</v>
      </c>
      <c r="O47" s="33">
        <f>O93</f>
        <v>4</v>
      </c>
      <c r="P47" s="369" t="s">
        <v>20</v>
      </c>
      <c r="Q47" s="361" t="s">
        <v>375</v>
      </c>
    </row>
    <row r="48" spans="2:17" s="142" customFormat="1" ht="15.6" x14ac:dyDescent="0.3">
      <c r="B48" s="353"/>
      <c r="C48" s="366"/>
      <c r="D48" s="353"/>
      <c r="E48" s="353"/>
      <c r="F48" s="353"/>
      <c r="G48" s="353"/>
      <c r="H48" s="366"/>
      <c r="I48" s="489"/>
      <c r="J48" s="489"/>
      <c r="K48" s="489"/>
      <c r="L48" s="489"/>
      <c r="M48" s="489"/>
      <c r="N48" s="395"/>
      <c r="O48" s="24" t="s">
        <v>42</v>
      </c>
      <c r="P48" s="487"/>
      <c r="Q48" s="362"/>
    </row>
    <row r="49" spans="2:17" s="142" customFormat="1" ht="38.4" customHeight="1" x14ac:dyDescent="0.3">
      <c r="B49" s="353"/>
      <c r="C49" s="366"/>
      <c r="D49" s="353"/>
      <c r="E49" s="353"/>
      <c r="F49" s="353"/>
      <c r="G49" s="353"/>
      <c r="H49" s="366"/>
      <c r="I49" s="489"/>
      <c r="J49" s="489"/>
      <c r="K49" s="489"/>
      <c r="L49" s="489"/>
      <c r="M49" s="489"/>
      <c r="N49" s="389" t="s">
        <v>706</v>
      </c>
      <c r="O49" s="33">
        <f>O57</f>
        <v>2959</v>
      </c>
      <c r="P49" s="369" t="s">
        <v>20</v>
      </c>
      <c r="Q49" s="361" t="s">
        <v>375</v>
      </c>
    </row>
    <row r="50" spans="2:17" s="142" customFormat="1" ht="15.6" x14ac:dyDescent="0.3">
      <c r="B50" s="353"/>
      <c r="C50" s="366"/>
      <c r="D50" s="353"/>
      <c r="E50" s="353"/>
      <c r="F50" s="353"/>
      <c r="G50" s="353"/>
      <c r="H50" s="366"/>
      <c r="I50" s="489"/>
      <c r="J50" s="489"/>
      <c r="K50" s="489"/>
      <c r="L50" s="489"/>
      <c r="M50" s="489"/>
      <c r="N50" s="395"/>
      <c r="O50" s="24" t="s">
        <v>42</v>
      </c>
      <c r="P50" s="487"/>
      <c r="Q50" s="362"/>
    </row>
    <row r="51" spans="2:17" s="142" customFormat="1" ht="33" customHeight="1" x14ac:dyDescent="0.3">
      <c r="B51" s="353"/>
      <c r="C51" s="366"/>
      <c r="D51" s="353"/>
      <c r="E51" s="353"/>
      <c r="F51" s="353"/>
      <c r="G51" s="353"/>
      <c r="H51" s="366"/>
      <c r="I51" s="489"/>
      <c r="J51" s="489"/>
      <c r="K51" s="489"/>
      <c r="L51" s="489"/>
      <c r="M51" s="489"/>
      <c r="N51" s="389" t="s">
        <v>707</v>
      </c>
      <c r="O51" s="33">
        <f>O97</f>
        <v>80</v>
      </c>
      <c r="P51" s="369" t="s">
        <v>20</v>
      </c>
      <c r="Q51" s="361" t="s">
        <v>375</v>
      </c>
    </row>
    <row r="52" spans="2:17" s="142" customFormat="1" ht="15.6" x14ac:dyDescent="0.3">
      <c r="B52" s="353"/>
      <c r="C52" s="366"/>
      <c r="D52" s="353"/>
      <c r="E52" s="353"/>
      <c r="F52" s="353"/>
      <c r="G52" s="353"/>
      <c r="H52" s="366"/>
      <c r="I52" s="489"/>
      <c r="J52" s="489"/>
      <c r="K52" s="489"/>
      <c r="L52" s="489"/>
      <c r="M52" s="489"/>
      <c r="N52" s="395"/>
      <c r="O52" s="24" t="s">
        <v>42</v>
      </c>
      <c r="P52" s="487"/>
      <c r="Q52" s="362"/>
    </row>
    <row r="53" spans="2:17" s="142" customFormat="1" ht="36" customHeight="1" x14ac:dyDescent="0.3">
      <c r="B53" s="353"/>
      <c r="C53" s="366"/>
      <c r="D53" s="353"/>
      <c r="E53" s="353"/>
      <c r="F53" s="353"/>
      <c r="G53" s="353"/>
      <c r="H53" s="366"/>
      <c r="I53" s="489"/>
      <c r="J53" s="489"/>
      <c r="K53" s="489"/>
      <c r="L53" s="489"/>
      <c r="M53" s="489"/>
      <c r="N53" s="389" t="s">
        <v>708</v>
      </c>
      <c r="O53" s="33">
        <f>O99</f>
        <v>80</v>
      </c>
      <c r="P53" s="369" t="s">
        <v>20</v>
      </c>
      <c r="Q53" s="361" t="s">
        <v>375</v>
      </c>
    </row>
    <row r="54" spans="2:17" s="142" customFormat="1" ht="64.95" customHeight="1" x14ac:dyDescent="0.3">
      <c r="B54" s="353"/>
      <c r="C54" s="366"/>
      <c r="D54" s="353"/>
      <c r="E54" s="353"/>
      <c r="F54" s="353"/>
      <c r="G54" s="353"/>
      <c r="H54" s="366"/>
      <c r="I54" s="489"/>
      <c r="J54" s="489"/>
      <c r="K54" s="489"/>
      <c r="L54" s="489"/>
      <c r="M54" s="489"/>
      <c r="N54" s="395"/>
      <c r="O54" s="24" t="s">
        <v>42</v>
      </c>
      <c r="P54" s="487"/>
      <c r="Q54" s="362"/>
    </row>
    <row r="55" spans="2:17" s="142" customFormat="1" ht="26.4" customHeight="1" x14ac:dyDescent="0.3">
      <c r="B55" s="245" t="s">
        <v>709</v>
      </c>
      <c r="C55" s="279" t="s">
        <v>253</v>
      </c>
      <c r="D55" s="245" t="s">
        <v>701</v>
      </c>
      <c r="E55" s="245" t="s">
        <v>701</v>
      </c>
      <c r="F55" s="245" t="s">
        <v>255</v>
      </c>
      <c r="G55" s="245" t="s">
        <v>270</v>
      </c>
      <c r="H55" s="279" t="s">
        <v>257</v>
      </c>
      <c r="I55" s="488">
        <f>I59+I63+I67+I71+I75+I79+I87+I83</f>
        <v>17945242.25</v>
      </c>
      <c r="J55" s="488">
        <f t="shared" ref="J55:L55" si="1">J59+J63+J67+J71+J75+J79+J87+J83</f>
        <v>0</v>
      </c>
      <c r="K55" s="488">
        <f t="shared" si="1"/>
        <v>0</v>
      </c>
      <c r="L55" s="488">
        <f t="shared" si="1"/>
        <v>13843214.939999999</v>
      </c>
      <c r="M55" s="488">
        <f>M59+M63+M67+M71+M75+M79+M87+M83</f>
        <v>4102027.3100000005</v>
      </c>
      <c r="N55" s="389" t="s">
        <v>702</v>
      </c>
      <c r="O55" s="33">
        <f>O59+O63+O71+O79+O87+O67+O75+O83</f>
        <v>3189</v>
      </c>
      <c r="P55" s="369" t="s">
        <v>20</v>
      </c>
      <c r="Q55" s="361" t="s">
        <v>375</v>
      </c>
    </row>
    <row r="56" spans="2:17" s="142" customFormat="1" ht="26.4" customHeight="1" x14ac:dyDescent="0.3">
      <c r="B56" s="246"/>
      <c r="C56" s="280"/>
      <c r="D56" s="246"/>
      <c r="E56" s="246"/>
      <c r="F56" s="246"/>
      <c r="G56" s="246"/>
      <c r="H56" s="280"/>
      <c r="I56" s="489"/>
      <c r="J56" s="489"/>
      <c r="K56" s="489"/>
      <c r="L56" s="489"/>
      <c r="M56" s="489"/>
      <c r="N56" s="395"/>
      <c r="O56" s="24" t="s">
        <v>42</v>
      </c>
      <c r="P56" s="487"/>
      <c r="Q56" s="362"/>
    </row>
    <row r="57" spans="2:17" s="142" customFormat="1" ht="26.4" customHeight="1" x14ac:dyDescent="0.3">
      <c r="B57" s="246"/>
      <c r="C57" s="280"/>
      <c r="D57" s="246"/>
      <c r="E57" s="246"/>
      <c r="F57" s="246"/>
      <c r="G57" s="246"/>
      <c r="H57" s="280"/>
      <c r="I57" s="489"/>
      <c r="J57" s="489"/>
      <c r="K57" s="489"/>
      <c r="L57" s="489"/>
      <c r="M57" s="489"/>
      <c r="N57" s="389" t="s">
        <v>706</v>
      </c>
      <c r="O57" s="33">
        <f>O61+O65+O73+O81+O89+O69+O77+O85</f>
        <v>2959</v>
      </c>
      <c r="P57" s="369" t="s">
        <v>20</v>
      </c>
      <c r="Q57" s="361" t="s">
        <v>375</v>
      </c>
    </row>
    <row r="58" spans="2:17" s="142" customFormat="1" ht="278.39999999999998" customHeight="1" x14ac:dyDescent="0.3">
      <c r="B58" s="246"/>
      <c r="C58" s="280"/>
      <c r="D58" s="246"/>
      <c r="E58" s="246"/>
      <c r="F58" s="246"/>
      <c r="G58" s="246"/>
      <c r="H58" s="280"/>
      <c r="I58" s="489"/>
      <c r="J58" s="489"/>
      <c r="K58" s="489"/>
      <c r="L58" s="489"/>
      <c r="M58" s="489"/>
      <c r="N58" s="395"/>
      <c r="O58" s="24" t="s">
        <v>42</v>
      </c>
      <c r="P58" s="487"/>
      <c r="Q58" s="362"/>
    </row>
    <row r="59" spans="2:17" s="142" customFormat="1" ht="25.95" customHeight="1" x14ac:dyDescent="0.3">
      <c r="B59" s="245" t="s">
        <v>710</v>
      </c>
      <c r="C59" s="293" t="s">
        <v>20</v>
      </c>
      <c r="D59" s="245" t="s">
        <v>272</v>
      </c>
      <c r="E59" s="245" t="s">
        <v>711</v>
      </c>
      <c r="F59" s="293" t="s">
        <v>20</v>
      </c>
      <c r="G59" s="245" t="s">
        <v>270</v>
      </c>
      <c r="H59" s="293" t="s">
        <v>20</v>
      </c>
      <c r="I59" s="491">
        <f>SUM(J59:M62)</f>
        <v>2470645.62</v>
      </c>
      <c r="J59" s="497">
        <v>0</v>
      </c>
      <c r="K59" s="497">
        <v>0</v>
      </c>
      <c r="L59" s="491">
        <v>1207000</v>
      </c>
      <c r="M59" s="491">
        <v>1263645.6200000001</v>
      </c>
      <c r="N59" s="245" t="s">
        <v>702</v>
      </c>
      <c r="O59" s="14">
        <v>1428</v>
      </c>
      <c r="P59" s="279" t="s">
        <v>279</v>
      </c>
      <c r="Q59" s="361" t="s">
        <v>415</v>
      </c>
    </row>
    <row r="60" spans="2:17" s="142" customFormat="1" ht="25.95" customHeight="1" x14ac:dyDescent="0.3">
      <c r="B60" s="246"/>
      <c r="C60" s="294"/>
      <c r="D60" s="246"/>
      <c r="E60" s="246"/>
      <c r="F60" s="294"/>
      <c r="G60" s="246"/>
      <c r="H60" s="294"/>
      <c r="I60" s="492"/>
      <c r="J60" s="498"/>
      <c r="K60" s="498"/>
      <c r="L60" s="492"/>
      <c r="M60" s="492"/>
      <c r="N60" s="252"/>
      <c r="O60" s="12" t="s">
        <v>42</v>
      </c>
      <c r="P60" s="280"/>
      <c r="Q60" s="394"/>
    </row>
    <row r="61" spans="2:17" s="142" customFormat="1" ht="25.95" customHeight="1" x14ac:dyDescent="0.3">
      <c r="B61" s="246"/>
      <c r="C61" s="294"/>
      <c r="D61" s="246"/>
      <c r="E61" s="246"/>
      <c r="F61" s="294"/>
      <c r="G61" s="246"/>
      <c r="H61" s="294"/>
      <c r="I61" s="492"/>
      <c r="J61" s="498"/>
      <c r="K61" s="498"/>
      <c r="L61" s="492"/>
      <c r="M61" s="492"/>
      <c r="N61" s="245" t="s">
        <v>706</v>
      </c>
      <c r="O61" s="14">
        <v>1250</v>
      </c>
      <c r="P61" s="280"/>
      <c r="Q61" s="394"/>
    </row>
    <row r="62" spans="2:17" s="142" customFormat="1" ht="25.95" customHeight="1" x14ac:dyDescent="0.3">
      <c r="B62" s="246"/>
      <c r="C62" s="294"/>
      <c r="D62" s="246"/>
      <c r="E62" s="246"/>
      <c r="F62" s="294"/>
      <c r="G62" s="246"/>
      <c r="H62" s="294"/>
      <c r="I62" s="492"/>
      <c r="J62" s="498"/>
      <c r="K62" s="498"/>
      <c r="L62" s="492"/>
      <c r="M62" s="492"/>
      <c r="N62" s="252"/>
      <c r="O62" s="12" t="s">
        <v>42</v>
      </c>
      <c r="P62" s="280"/>
      <c r="Q62" s="394"/>
    </row>
    <row r="63" spans="2:17" s="142" customFormat="1" ht="27.6" customHeight="1" x14ac:dyDescent="0.3">
      <c r="B63" s="245" t="s">
        <v>712</v>
      </c>
      <c r="C63" s="293" t="s">
        <v>20</v>
      </c>
      <c r="D63" s="245" t="s">
        <v>286</v>
      </c>
      <c r="E63" s="245" t="s">
        <v>713</v>
      </c>
      <c r="F63" s="293" t="s">
        <v>20</v>
      </c>
      <c r="G63" s="245" t="s">
        <v>270</v>
      </c>
      <c r="H63" s="293" t="s">
        <v>20</v>
      </c>
      <c r="I63" s="290">
        <f>SUM(J63:M66)</f>
        <v>3688941.19</v>
      </c>
      <c r="J63" s="287">
        <v>0</v>
      </c>
      <c r="K63" s="304">
        <v>0</v>
      </c>
      <c r="L63" s="304">
        <v>3135600.01</v>
      </c>
      <c r="M63" s="304">
        <v>553341.18000000005</v>
      </c>
      <c r="N63" s="245" t="s">
        <v>702</v>
      </c>
      <c r="O63" s="13">
        <v>772</v>
      </c>
      <c r="P63" s="279" t="s">
        <v>383</v>
      </c>
      <c r="Q63" s="361" t="s">
        <v>375</v>
      </c>
    </row>
    <row r="64" spans="2:17" s="142" customFormat="1" ht="27.6" customHeight="1" x14ac:dyDescent="0.3">
      <c r="B64" s="246"/>
      <c r="C64" s="294"/>
      <c r="D64" s="246"/>
      <c r="E64" s="246"/>
      <c r="F64" s="294"/>
      <c r="G64" s="246"/>
      <c r="H64" s="294"/>
      <c r="I64" s="291"/>
      <c r="J64" s="288"/>
      <c r="K64" s="305"/>
      <c r="L64" s="305"/>
      <c r="M64" s="305"/>
      <c r="N64" s="252"/>
      <c r="O64" s="12" t="s">
        <v>714</v>
      </c>
      <c r="P64" s="280"/>
      <c r="Q64" s="394"/>
    </row>
    <row r="65" spans="2:17" s="142" customFormat="1" ht="27.6" customHeight="1" x14ac:dyDescent="0.3">
      <c r="B65" s="246"/>
      <c r="C65" s="294"/>
      <c r="D65" s="246"/>
      <c r="E65" s="246"/>
      <c r="F65" s="294"/>
      <c r="G65" s="246"/>
      <c r="H65" s="294"/>
      <c r="I65" s="291"/>
      <c r="J65" s="288"/>
      <c r="K65" s="305"/>
      <c r="L65" s="305"/>
      <c r="M65" s="305"/>
      <c r="N65" s="245" t="s">
        <v>706</v>
      </c>
      <c r="O65" s="14">
        <v>772</v>
      </c>
      <c r="P65" s="280"/>
      <c r="Q65" s="394"/>
    </row>
    <row r="66" spans="2:17" s="142" customFormat="1" ht="27.6" customHeight="1" x14ac:dyDescent="0.3">
      <c r="B66" s="246"/>
      <c r="C66" s="294"/>
      <c r="D66" s="246"/>
      <c r="E66" s="246"/>
      <c r="F66" s="294"/>
      <c r="G66" s="246"/>
      <c r="H66" s="294"/>
      <c r="I66" s="291"/>
      <c r="J66" s="288"/>
      <c r="K66" s="305"/>
      <c r="L66" s="305"/>
      <c r="M66" s="305"/>
      <c r="N66" s="252"/>
      <c r="O66" s="12" t="s">
        <v>42</v>
      </c>
      <c r="P66" s="280"/>
      <c r="Q66" s="394"/>
    </row>
    <row r="67" spans="2:17" s="142" customFormat="1" ht="25.95" customHeight="1" x14ac:dyDescent="0.3">
      <c r="B67" s="245" t="s">
        <v>715</v>
      </c>
      <c r="C67" s="293" t="s">
        <v>20</v>
      </c>
      <c r="D67" s="245" t="s">
        <v>716</v>
      </c>
      <c r="E67" s="245" t="s">
        <v>717</v>
      </c>
      <c r="F67" s="293" t="s">
        <v>20</v>
      </c>
      <c r="G67" s="245" t="s">
        <v>270</v>
      </c>
      <c r="H67" s="293" t="s">
        <v>20</v>
      </c>
      <c r="I67" s="290">
        <f>SUM(J67:M70)</f>
        <v>3235664.6300000004</v>
      </c>
      <c r="J67" s="301">
        <v>0</v>
      </c>
      <c r="K67" s="301">
        <v>0</v>
      </c>
      <c r="L67" s="290">
        <v>2750314.93</v>
      </c>
      <c r="M67" s="290">
        <v>485349.7</v>
      </c>
      <c r="N67" s="245" t="s">
        <v>702</v>
      </c>
      <c r="O67" s="13">
        <v>216</v>
      </c>
      <c r="P67" s="279" t="s">
        <v>279</v>
      </c>
      <c r="Q67" s="361" t="s">
        <v>375</v>
      </c>
    </row>
    <row r="68" spans="2:17" s="142" customFormat="1" ht="25.95" customHeight="1" x14ac:dyDescent="0.3">
      <c r="B68" s="246"/>
      <c r="C68" s="294"/>
      <c r="D68" s="246"/>
      <c r="E68" s="244"/>
      <c r="F68" s="294"/>
      <c r="G68" s="246"/>
      <c r="H68" s="294"/>
      <c r="I68" s="291"/>
      <c r="J68" s="302"/>
      <c r="K68" s="302"/>
      <c r="L68" s="291"/>
      <c r="M68" s="291"/>
      <c r="N68" s="252"/>
      <c r="O68" s="12" t="s">
        <v>42</v>
      </c>
      <c r="P68" s="280"/>
      <c r="Q68" s="394"/>
    </row>
    <row r="69" spans="2:17" s="142" customFormat="1" ht="25.95" customHeight="1" x14ac:dyDescent="0.3">
      <c r="B69" s="246"/>
      <c r="C69" s="294"/>
      <c r="D69" s="246"/>
      <c r="E69" s="244"/>
      <c r="F69" s="294"/>
      <c r="G69" s="246"/>
      <c r="H69" s="294"/>
      <c r="I69" s="291"/>
      <c r="J69" s="302"/>
      <c r="K69" s="302"/>
      <c r="L69" s="291"/>
      <c r="M69" s="291"/>
      <c r="N69" s="245" t="s">
        <v>706</v>
      </c>
      <c r="O69" s="13">
        <v>216</v>
      </c>
      <c r="P69" s="280"/>
      <c r="Q69" s="394"/>
    </row>
    <row r="70" spans="2:17" s="142" customFormat="1" ht="25.95" customHeight="1" x14ac:dyDescent="0.3">
      <c r="B70" s="246"/>
      <c r="C70" s="294"/>
      <c r="D70" s="246"/>
      <c r="E70" s="244"/>
      <c r="F70" s="294"/>
      <c r="G70" s="246"/>
      <c r="H70" s="294"/>
      <c r="I70" s="291"/>
      <c r="J70" s="302"/>
      <c r="K70" s="302"/>
      <c r="L70" s="291"/>
      <c r="M70" s="291"/>
      <c r="N70" s="252"/>
      <c r="O70" s="12" t="s">
        <v>42</v>
      </c>
      <c r="P70" s="280"/>
      <c r="Q70" s="394"/>
    </row>
    <row r="71" spans="2:17" s="142" customFormat="1" ht="25.95" customHeight="1" x14ac:dyDescent="0.3">
      <c r="B71" s="245" t="s">
        <v>718</v>
      </c>
      <c r="C71" s="293" t="s">
        <v>20</v>
      </c>
      <c r="D71" s="245" t="s">
        <v>719</v>
      </c>
      <c r="E71" s="245" t="s">
        <v>720</v>
      </c>
      <c r="F71" s="293" t="s">
        <v>20</v>
      </c>
      <c r="G71" s="245" t="s">
        <v>270</v>
      </c>
      <c r="H71" s="293" t="s">
        <v>20</v>
      </c>
      <c r="I71" s="290">
        <f>SUM(J71:M74)</f>
        <v>2694470.6</v>
      </c>
      <c r="J71" s="287">
        <v>0</v>
      </c>
      <c r="K71" s="287">
        <v>0</v>
      </c>
      <c r="L71" s="290">
        <v>2290300</v>
      </c>
      <c r="M71" s="290">
        <v>404170.6</v>
      </c>
      <c r="N71" s="245" t="s">
        <v>702</v>
      </c>
      <c r="O71" s="14">
        <v>229</v>
      </c>
      <c r="P71" s="279" t="s">
        <v>306</v>
      </c>
      <c r="Q71" s="361" t="s">
        <v>375</v>
      </c>
    </row>
    <row r="72" spans="2:17" s="142" customFormat="1" ht="25.95" customHeight="1" x14ac:dyDescent="0.3">
      <c r="B72" s="246"/>
      <c r="C72" s="294"/>
      <c r="D72" s="246"/>
      <c r="E72" s="246"/>
      <c r="F72" s="294"/>
      <c r="G72" s="246"/>
      <c r="H72" s="294"/>
      <c r="I72" s="291"/>
      <c r="J72" s="288"/>
      <c r="K72" s="288"/>
      <c r="L72" s="291"/>
      <c r="M72" s="291"/>
      <c r="N72" s="252"/>
      <c r="O72" s="12" t="s">
        <v>42</v>
      </c>
      <c r="P72" s="280"/>
      <c r="Q72" s="394"/>
    </row>
    <row r="73" spans="2:17" s="142" customFormat="1" ht="25.95" customHeight="1" x14ac:dyDescent="0.3">
      <c r="B73" s="246"/>
      <c r="C73" s="294"/>
      <c r="D73" s="246"/>
      <c r="E73" s="246"/>
      <c r="F73" s="294"/>
      <c r="G73" s="246"/>
      <c r="H73" s="294"/>
      <c r="I73" s="291"/>
      <c r="J73" s="288"/>
      <c r="K73" s="288"/>
      <c r="L73" s="291"/>
      <c r="M73" s="291"/>
      <c r="N73" s="245" t="s">
        <v>706</v>
      </c>
      <c r="O73" s="14">
        <v>215</v>
      </c>
      <c r="P73" s="280"/>
      <c r="Q73" s="394"/>
    </row>
    <row r="74" spans="2:17" s="142" customFormat="1" ht="36" customHeight="1" x14ac:dyDescent="0.3">
      <c r="B74" s="246"/>
      <c r="C74" s="294"/>
      <c r="D74" s="246"/>
      <c r="E74" s="246"/>
      <c r="F74" s="294"/>
      <c r="G74" s="246"/>
      <c r="H74" s="294"/>
      <c r="I74" s="291"/>
      <c r="J74" s="288"/>
      <c r="K74" s="288"/>
      <c r="L74" s="291"/>
      <c r="M74" s="291"/>
      <c r="N74" s="252"/>
      <c r="O74" s="12" t="s">
        <v>42</v>
      </c>
      <c r="P74" s="280"/>
      <c r="Q74" s="394"/>
    </row>
    <row r="75" spans="2:17" s="142" customFormat="1" ht="15.6" customHeight="1" x14ac:dyDescent="0.3">
      <c r="B75" s="245" t="s">
        <v>721</v>
      </c>
      <c r="C75" s="293" t="s">
        <v>20</v>
      </c>
      <c r="D75" s="245" t="s">
        <v>277</v>
      </c>
      <c r="E75" s="245" t="s">
        <v>722</v>
      </c>
      <c r="F75" s="293" t="s">
        <v>20</v>
      </c>
      <c r="G75" s="245" t="s">
        <v>270</v>
      </c>
      <c r="H75" s="293" t="s">
        <v>20</v>
      </c>
      <c r="I75" s="290">
        <f>SUM(J75:M78)</f>
        <v>4070588.25</v>
      </c>
      <c r="J75" s="287">
        <v>0</v>
      </c>
      <c r="K75" s="287">
        <v>0</v>
      </c>
      <c r="L75" s="290">
        <v>3460000</v>
      </c>
      <c r="M75" s="290">
        <v>610588.25</v>
      </c>
      <c r="N75" s="245" t="s">
        <v>702</v>
      </c>
      <c r="O75" s="13">
        <v>208</v>
      </c>
      <c r="P75" s="279" t="s">
        <v>306</v>
      </c>
      <c r="Q75" s="361" t="s">
        <v>375</v>
      </c>
    </row>
    <row r="76" spans="2:17" s="142" customFormat="1" ht="37.200000000000003" customHeight="1" x14ac:dyDescent="0.3">
      <c r="B76" s="246"/>
      <c r="C76" s="294"/>
      <c r="D76" s="246"/>
      <c r="E76" s="246"/>
      <c r="F76" s="294"/>
      <c r="G76" s="246"/>
      <c r="H76" s="294"/>
      <c r="I76" s="291"/>
      <c r="J76" s="288"/>
      <c r="K76" s="288"/>
      <c r="L76" s="291"/>
      <c r="M76" s="291"/>
      <c r="N76" s="252"/>
      <c r="O76" s="12" t="s">
        <v>42</v>
      </c>
      <c r="P76" s="280"/>
      <c r="Q76" s="394"/>
    </row>
    <row r="77" spans="2:17" s="142" customFormat="1" ht="15.6" customHeight="1" x14ac:dyDescent="0.3">
      <c r="B77" s="246"/>
      <c r="C77" s="294"/>
      <c r="D77" s="246"/>
      <c r="E77" s="246"/>
      <c r="F77" s="294"/>
      <c r="G77" s="246"/>
      <c r="H77" s="294"/>
      <c r="I77" s="291"/>
      <c r="J77" s="288"/>
      <c r="K77" s="288"/>
      <c r="L77" s="291"/>
      <c r="M77" s="291"/>
      <c r="N77" s="245" t="s">
        <v>706</v>
      </c>
      <c r="O77" s="13">
        <v>170</v>
      </c>
      <c r="P77" s="280"/>
      <c r="Q77" s="394"/>
    </row>
    <row r="78" spans="2:17" s="142" customFormat="1" ht="56.4" customHeight="1" x14ac:dyDescent="0.3">
      <c r="B78" s="246"/>
      <c r="C78" s="294"/>
      <c r="D78" s="246"/>
      <c r="E78" s="246"/>
      <c r="F78" s="294"/>
      <c r="G78" s="246"/>
      <c r="H78" s="294"/>
      <c r="I78" s="291"/>
      <c r="J78" s="288"/>
      <c r="K78" s="288"/>
      <c r="L78" s="291"/>
      <c r="M78" s="291"/>
      <c r="N78" s="252"/>
      <c r="O78" s="12" t="s">
        <v>42</v>
      </c>
      <c r="P78" s="280"/>
      <c r="Q78" s="394"/>
    </row>
    <row r="79" spans="2:17" s="142" customFormat="1" ht="15.6" customHeight="1" x14ac:dyDescent="0.3">
      <c r="B79" s="352" t="s">
        <v>723</v>
      </c>
      <c r="C79" s="355" t="s">
        <v>20</v>
      </c>
      <c r="D79" s="352" t="s">
        <v>281</v>
      </c>
      <c r="E79" s="352" t="s">
        <v>724</v>
      </c>
      <c r="F79" s="355" t="s">
        <v>20</v>
      </c>
      <c r="G79" s="352" t="s">
        <v>270</v>
      </c>
      <c r="H79" s="355" t="s">
        <v>20</v>
      </c>
      <c r="I79" s="290">
        <f>SUM(J79:M82)</f>
        <v>117647.06</v>
      </c>
      <c r="J79" s="287">
        <v>0</v>
      </c>
      <c r="K79" s="287">
        <v>0</v>
      </c>
      <c r="L79" s="290">
        <v>100000</v>
      </c>
      <c r="M79" s="290">
        <v>17647.060000000001</v>
      </c>
      <c r="N79" s="245" t="s">
        <v>702</v>
      </c>
      <c r="O79" s="33">
        <v>280</v>
      </c>
      <c r="P79" s="279" t="s">
        <v>383</v>
      </c>
      <c r="Q79" s="361" t="s">
        <v>499</v>
      </c>
    </row>
    <row r="80" spans="2:17" s="142" customFormat="1" ht="35.4" customHeight="1" x14ac:dyDescent="0.3">
      <c r="B80" s="353"/>
      <c r="C80" s="356"/>
      <c r="D80" s="353"/>
      <c r="E80" s="353"/>
      <c r="F80" s="356"/>
      <c r="G80" s="353"/>
      <c r="H80" s="356"/>
      <c r="I80" s="291"/>
      <c r="J80" s="288"/>
      <c r="K80" s="288"/>
      <c r="L80" s="291"/>
      <c r="M80" s="291"/>
      <c r="N80" s="252"/>
      <c r="O80" s="24" t="s">
        <v>126</v>
      </c>
      <c r="P80" s="280"/>
      <c r="Q80" s="394"/>
    </row>
    <row r="81" spans="2:17" s="142" customFormat="1" ht="15.6" customHeight="1" x14ac:dyDescent="0.3">
      <c r="B81" s="353"/>
      <c r="C81" s="356"/>
      <c r="D81" s="353"/>
      <c r="E81" s="353"/>
      <c r="F81" s="356"/>
      <c r="G81" s="353"/>
      <c r="H81" s="356"/>
      <c r="I81" s="291"/>
      <c r="J81" s="288"/>
      <c r="K81" s="288"/>
      <c r="L81" s="291"/>
      <c r="M81" s="291"/>
      <c r="N81" s="245" t="s">
        <v>706</v>
      </c>
      <c r="O81" s="33">
        <v>280</v>
      </c>
      <c r="P81" s="280"/>
      <c r="Q81" s="394"/>
    </row>
    <row r="82" spans="2:17" s="142" customFormat="1" ht="55.2" customHeight="1" x14ac:dyDescent="0.3">
      <c r="B82" s="353"/>
      <c r="C82" s="356"/>
      <c r="D82" s="353"/>
      <c r="E82" s="353"/>
      <c r="F82" s="356"/>
      <c r="G82" s="353"/>
      <c r="H82" s="356"/>
      <c r="I82" s="291"/>
      <c r="J82" s="288"/>
      <c r="K82" s="288"/>
      <c r="L82" s="291"/>
      <c r="M82" s="291"/>
      <c r="N82" s="252"/>
      <c r="O82" s="24" t="s">
        <v>42</v>
      </c>
      <c r="P82" s="280"/>
      <c r="Q82" s="394"/>
    </row>
    <row r="83" spans="2:17" s="142" customFormat="1" ht="15.6" x14ac:dyDescent="0.3">
      <c r="B83" s="352" t="s">
        <v>725</v>
      </c>
      <c r="C83" s="355" t="s">
        <v>20</v>
      </c>
      <c r="D83" s="352" t="s">
        <v>726</v>
      </c>
      <c r="E83" s="355" t="s">
        <v>20</v>
      </c>
      <c r="F83" s="355" t="s">
        <v>20</v>
      </c>
      <c r="G83" s="352" t="s">
        <v>270</v>
      </c>
      <c r="H83" s="355" t="s">
        <v>20</v>
      </c>
      <c r="I83" s="290">
        <f>SUM(J83:M86)</f>
        <v>635000</v>
      </c>
      <c r="J83" s="287">
        <v>0</v>
      </c>
      <c r="K83" s="287">
        <v>0</v>
      </c>
      <c r="L83" s="290">
        <v>539750</v>
      </c>
      <c r="M83" s="290">
        <v>95250</v>
      </c>
      <c r="N83" s="245" t="s">
        <v>702</v>
      </c>
      <c r="O83" s="14">
        <v>16</v>
      </c>
      <c r="P83" s="279" t="s">
        <v>383</v>
      </c>
      <c r="Q83" s="361" t="s">
        <v>499</v>
      </c>
    </row>
    <row r="84" spans="2:17" s="142" customFormat="1" ht="47.4" customHeight="1" x14ac:dyDescent="0.3">
      <c r="B84" s="353"/>
      <c r="C84" s="356"/>
      <c r="D84" s="353"/>
      <c r="E84" s="356"/>
      <c r="F84" s="356"/>
      <c r="G84" s="353"/>
      <c r="H84" s="356"/>
      <c r="I84" s="291"/>
      <c r="J84" s="288"/>
      <c r="K84" s="288"/>
      <c r="L84" s="291"/>
      <c r="M84" s="291"/>
      <c r="N84" s="252"/>
      <c r="O84" s="12" t="s">
        <v>126</v>
      </c>
      <c r="P84" s="280"/>
      <c r="Q84" s="394"/>
    </row>
    <row r="85" spans="2:17" s="142" customFormat="1" ht="15.6" x14ac:dyDescent="0.3">
      <c r="B85" s="353"/>
      <c r="C85" s="356"/>
      <c r="D85" s="353"/>
      <c r="E85" s="356"/>
      <c r="F85" s="356"/>
      <c r="G85" s="353"/>
      <c r="H85" s="356"/>
      <c r="I85" s="291"/>
      <c r="J85" s="288"/>
      <c r="K85" s="288"/>
      <c r="L85" s="291"/>
      <c r="M85" s="291"/>
      <c r="N85" s="245" t="s">
        <v>706</v>
      </c>
      <c r="O85" s="14">
        <v>16</v>
      </c>
      <c r="P85" s="280"/>
      <c r="Q85" s="394"/>
    </row>
    <row r="86" spans="2:17" s="142" customFormat="1" ht="53.4" customHeight="1" x14ac:dyDescent="0.3">
      <c r="B86" s="353"/>
      <c r="C86" s="356"/>
      <c r="D86" s="353"/>
      <c r="E86" s="356"/>
      <c r="F86" s="356"/>
      <c r="G86" s="353"/>
      <c r="H86" s="356"/>
      <c r="I86" s="291"/>
      <c r="J86" s="288"/>
      <c r="K86" s="288"/>
      <c r="L86" s="291"/>
      <c r="M86" s="291"/>
      <c r="N86" s="252"/>
      <c r="O86" s="12" t="s">
        <v>42</v>
      </c>
      <c r="P86" s="280"/>
      <c r="Q86" s="394"/>
    </row>
    <row r="87" spans="2:17" s="142" customFormat="1" ht="15.6" customHeight="1" x14ac:dyDescent="0.3">
      <c r="B87" s="352" t="s">
        <v>727</v>
      </c>
      <c r="C87" s="355" t="s">
        <v>20</v>
      </c>
      <c r="D87" s="352" t="s">
        <v>728</v>
      </c>
      <c r="E87" s="355" t="s">
        <v>20</v>
      </c>
      <c r="F87" s="355" t="s">
        <v>20</v>
      </c>
      <c r="G87" s="352" t="s">
        <v>270</v>
      </c>
      <c r="H87" s="355" t="s">
        <v>20</v>
      </c>
      <c r="I87" s="491">
        <f>SUM(J87:M90)</f>
        <v>1032284.9</v>
      </c>
      <c r="J87" s="493">
        <v>0</v>
      </c>
      <c r="K87" s="493">
        <v>0</v>
      </c>
      <c r="L87" s="491">
        <v>360250</v>
      </c>
      <c r="M87" s="491">
        <v>672034.9</v>
      </c>
      <c r="N87" s="389" t="s">
        <v>702</v>
      </c>
      <c r="O87" s="33">
        <v>40</v>
      </c>
      <c r="P87" s="279" t="s">
        <v>383</v>
      </c>
      <c r="Q87" s="361" t="s">
        <v>499</v>
      </c>
    </row>
    <row r="88" spans="2:17" s="142" customFormat="1" ht="37.950000000000003" customHeight="1" x14ac:dyDescent="0.3">
      <c r="B88" s="353"/>
      <c r="C88" s="356"/>
      <c r="D88" s="353"/>
      <c r="E88" s="356"/>
      <c r="F88" s="356"/>
      <c r="G88" s="353"/>
      <c r="H88" s="356"/>
      <c r="I88" s="492"/>
      <c r="J88" s="494"/>
      <c r="K88" s="494"/>
      <c r="L88" s="492"/>
      <c r="M88" s="492"/>
      <c r="N88" s="395"/>
      <c r="O88" s="24" t="s">
        <v>126</v>
      </c>
      <c r="P88" s="280"/>
      <c r="Q88" s="394"/>
    </row>
    <row r="89" spans="2:17" s="142" customFormat="1" ht="15.6" customHeight="1" x14ac:dyDescent="0.3">
      <c r="B89" s="353"/>
      <c r="C89" s="356"/>
      <c r="D89" s="353"/>
      <c r="E89" s="356"/>
      <c r="F89" s="356"/>
      <c r="G89" s="353"/>
      <c r="H89" s="356"/>
      <c r="I89" s="492"/>
      <c r="J89" s="494"/>
      <c r="K89" s="494"/>
      <c r="L89" s="492"/>
      <c r="M89" s="492"/>
      <c r="N89" s="389" t="s">
        <v>706</v>
      </c>
      <c r="O89" s="33">
        <v>40</v>
      </c>
      <c r="P89" s="280"/>
      <c r="Q89" s="394"/>
    </row>
    <row r="90" spans="2:17" s="142" customFormat="1" ht="34.200000000000003" customHeight="1" x14ac:dyDescent="0.3">
      <c r="B90" s="353"/>
      <c r="C90" s="356"/>
      <c r="D90" s="353"/>
      <c r="E90" s="356"/>
      <c r="F90" s="356"/>
      <c r="G90" s="353"/>
      <c r="H90" s="356"/>
      <c r="I90" s="492"/>
      <c r="J90" s="494"/>
      <c r="K90" s="494"/>
      <c r="L90" s="492"/>
      <c r="M90" s="492"/>
      <c r="N90" s="395"/>
      <c r="O90" s="24" t="s">
        <v>42</v>
      </c>
      <c r="P90" s="280"/>
      <c r="Q90" s="394"/>
    </row>
    <row r="91" spans="2:17" s="142" customFormat="1" ht="18" customHeight="1" x14ac:dyDescent="0.3">
      <c r="B91" s="352" t="s">
        <v>729</v>
      </c>
      <c r="C91" s="365" t="s">
        <v>253</v>
      </c>
      <c r="D91" s="352" t="s">
        <v>730</v>
      </c>
      <c r="E91" s="352" t="s">
        <v>730</v>
      </c>
      <c r="F91" s="352" t="s">
        <v>255</v>
      </c>
      <c r="G91" s="352" t="s">
        <v>270</v>
      </c>
      <c r="H91" s="365" t="s">
        <v>257</v>
      </c>
      <c r="I91" s="488">
        <f>I101+I105+I115</f>
        <v>832252.96</v>
      </c>
      <c r="J91" s="488">
        <f>J101+J105+J115</f>
        <v>0</v>
      </c>
      <c r="K91" s="488">
        <f>K101+K105+K115</f>
        <v>0</v>
      </c>
      <c r="L91" s="488">
        <f>L101+L105+L115</f>
        <v>707242.15</v>
      </c>
      <c r="M91" s="488">
        <f>M101+M105+M115</f>
        <v>125010.81</v>
      </c>
      <c r="N91" s="389" t="s">
        <v>704</v>
      </c>
      <c r="O91" s="33">
        <f>O101+O105+O115</f>
        <v>365</v>
      </c>
      <c r="P91" s="369" t="s">
        <v>20</v>
      </c>
      <c r="Q91" s="361" t="s">
        <v>375</v>
      </c>
    </row>
    <row r="92" spans="2:17" s="142" customFormat="1" ht="16.95" customHeight="1" x14ac:dyDescent="0.3">
      <c r="B92" s="353"/>
      <c r="C92" s="366"/>
      <c r="D92" s="353"/>
      <c r="E92" s="353"/>
      <c r="F92" s="353"/>
      <c r="G92" s="353"/>
      <c r="H92" s="366"/>
      <c r="I92" s="489"/>
      <c r="J92" s="489"/>
      <c r="K92" s="489"/>
      <c r="L92" s="489"/>
      <c r="M92" s="489"/>
      <c r="N92" s="395"/>
      <c r="O92" s="24" t="s">
        <v>42</v>
      </c>
      <c r="P92" s="487"/>
      <c r="Q92" s="362"/>
    </row>
    <row r="93" spans="2:17" s="142" customFormat="1" ht="34.950000000000003" customHeight="1" x14ac:dyDescent="0.3">
      <c r="B93" s="353"/>
      <c r="C93" s="366"/>
      <c r="D93" s="353"/>
      <c r="E93" s="353"/>
      <c r="F93" s="353"/>
      <c r="G93" s="353"/>
      <c r="H93" s="366"/>
      <c r="I93" s="489"/>
      <c r="J93" s="489"/>
      <c r="K93" s="489"/>
      <c r="L93" s="489"/>
      <c r="M93" s="489"/>
      <c r="N93" s="389" t="s">
        <v>705</v>
      </c>
      <c r="O93" s="33">
        <f>O107+O117</f>
        <v>4</v>
      </c>
      <c r="P93" s="369" t="s">
        <v>20</v>
      </c>
      <c r="Q93" s="361" t="s">
        <v>375</v>
      </c>
    </row>
    <row r="94" spans="2:17" s="142" customFormat="1" ht="34.950000000000003" customHeight="1" x14ac:dyDescent="0.3">
      <c r="B94" s="353"/>
      <c r="C94" s="366"/>
      <c r="D94" s="353"/>
      <c r="E94" s="353"/>
      <c r="F94" s="353"/>
      <c r="G94" s="353"/>
      <c r="H94" s="366"/>
      <c r="I94" s="489"/>
      <c r="J94" s="489"/>
      <c r="K94" s="489"/>
      <c r="L94" s="489"/>
      <c r="M94" s="489"/>
      <c r="N94" s="395"/>
      <c r="O94" s="24" t="s">
        <v>42</v>
      </c>
      <c r="P94" s="487"/>
      <c r="Q94" s="362"/>
    </row>
    <row r="95" spans="2:17" s="142" customFormat="1" ht="34.950000000000003" customHeight="1" x14ac:dyDescent="0.3">
      <c r="B95" s="353"/>
      <c r="C95" s="366"/>
      <c r="D95" s="353"/>
      <c r="E95" s="353"/>
      <c r="F95" s="353"/>
      <c r="G95" s="353"/>
      <c r="H95" s="366"/>
      <c r="I95" s="489"/>
      <c r="J95" s="489"/>
      <c r="K95" s="489"/>
      <c r="L95" s="489"/>
      <c r="M95" s="489"/>
      <c r="N95" s="389" t="s">
        <v>703</v>
      </c>
      <c r="O95" s="210">
        <f>O109+O119</f>
        <v>2</v>
      </c>
      <c r="P95" s="369" t="s">
        <v>20</v>
      </c>
      <c r="Q95" s="361" t="s">
        <v>375</v>
      </c>
    </row>
    <row r="96" spans="2:17" s="142" customFormat="1" ht="34.950000000000003" customHeight="1" x14ac:dyDescent="0.3">
      <c r="B96" s="353"/>
      <c r="C96" s="366"/>
      <c r="D96" s="353"/>
      <c r="E96" s="353"/>
      <c r="F96" s="353"/>
      <c r="G96" s="353"/>
      <c r="H96" s="366"/>
      <c r="I96" s="489"/>
      <c r="J96" s="489"/>
      <c r="K96" s="489"/>
      <c r="L96" s="489"/>
      <c r="M96" s="489"/>
      <c r="N96" s="395"/>
      <c r="O96" s="24" t="s">
        <v>42</v>
      </c>
      <c r="P96" s="487"/>
      <c r="Q96" s="362"/>
    </row>
    <row r="97" spans="2:17" s="142" customFormat="1" ht="22.95" customHeight="1" x14ac:dyDescent="0.3">
      <c r="B97" s="353"/>
      <c r="C97" s="366"/>
      <c r="D97" s="353"/>
      <c r="E97" s="353"/>
      <c r="F97" s="353"/>
      <c r="G97" s="353"/>
      <c r="H97" s="366"/>
      <c r="I97" s="489"/>
      <c r="J97" s="489"/>
      <c r="K97" s="489"/>
      <c r="L97" s="489"/>
      <c r="M97" s="489"/>
      <c r="N97" s="389" t="s">
        <v>707</v>
      </c>
      <c r="O97" s="33">
        <v>80</v>
      </c>
      <c r="P97" s="369" t="s">
        <v>20</v>
      </c>
      <c r="Q97" s="361" t="s">
        <v>375</v>
      </c>
    </row>
    <row r="98" spans="2:17" s="142" customFormat="1" ht="22.95" customHeight="1" x14ac:dyDescent="0.3">
      <c r="B98" s="353"/>
      <c r="C98" s="366"/>
      <c r="D98" s="353"/>
      <c r="E98" s="353"/>
      <c r="F98" s="353"/>
      <c r="G98" s="353"/>
      <c r="H98" s="366"/>
      <c r="I98" s="489"/>
      <c r="J98" s="489"/>
      <c r="K98" s="489"/>
      <c r="L98" s="489"/>
      <c r="M98" s="489"/>
      <c r="N98" s="395"/>
      <c r="O98" s="24" t="s">
        <v>42</v>
      </c>
      <c r="P98" s="487"/>
      <c r="Q98" s="362"/>
    </row>
    <row r="99" spans="2:17" s="142" customFormat="1" ht="32.4" customHeight="1" x14ac:dyDescent="0.3">
      <c r="B99" s="353"/>
      <c r="C99" s="366"/>
      <c r="D99" s="353"/>
      <c r="E99" s="353"/>
      <c r="F99" s="353"/>
      <c r="G99" s="353"/>
      <c r="H99" s="366"/>
      <c r="I99" s="489"/>
      <c r="J99" s="489"/>
      <c r="K99" s="489"/>
      <c r="L99" s="489"/>
      <c r="M99" s="489"/>
      <c r="N99" s="389" t="s">
        <v>708</v>
      </c>
      <c r="O99" s="240">
        <v>80</v>
      </c>
      <c r="P99" s="369" t="s">
        <v>20</v>
      </c>
      <c r="Q99" s="361" t="s">
        <v>375</v>
      </c>
    </row>
    <row r="100" spans="2:17" s="142" customFormat="1" ht="32.4" customHeight="1" x14ac:dyDescent="0.3">
      <c r="B100" s="354"/>
      <c r="C100" s="426"/>
      <c r="D100" s="354"/>
      <c r="E100" s="354"/>
      <c r="F100" s="354"/>
      <c r="G100" s="354"/>
      <c r="H100" s="426"/>
      <c r="I100" s="490"/>
      <c r="J100" s="490"/>
      <c r="K100" s="490"/>
      <c r="L100" s="490"/>
      <c r="M100" s="490"/>
      <c r="N100" s="395"/>
      <c r="O100" s="24" t="s">
        <v>42</v>
      </c>
      <c r="P100" s="487"/>
      <c r="Q100" s="362"/>
    </row>
    <row r="101" spans="2:17" s="142" customFormat="1" ht="21.6" customHeight="1" x14ac:dyDescent="0.3">
      <c r="B101" s="245" t="s">
        <v>731</v>
      </c>
      <c r="C101" s="293" t="s">
        <v>20</v>
      </c>
      <c r="D101" s="245" t="s">
        <v>272</v>
      </c>
      <c r="E101" s="245" t="s">
        <v>711</v>
      </c>
      <c r="F101" s="293" t="s">
        <v>20</v>
      </c>
      <c r="G101" s="245" t="s">
        <v>270</v>
      </c>
      <c r="H101" s="355" t="s">
        <v>20</v>
      </c>
      <c r="I101" s="491">
        <f>SUM(J101:M101)</f>
        <v>274488.24</v>
      </c>
      <c r="J101" s="493">
        <v>0</v>
      </c>
      <c r="K101" s="495">
        <v>0</v>
      </c>
      <c r="L101" s="495">
        <v>233142.15</v>
      </c>
      <c r="M101" s="495">
        <v>41346.089999999997</v>
      </c>
      <c r="N101" s="389" t="s">
        <v>704</v>
      </c>
      <c r="O101" s="33">
        <v>200</v>
      </c>
      <c r="P101" s="361" t="s">
        <v>279</v>
      </c>
      <c r="Q101" s="361" t="s">
        <v>415</v>
      </c>
    </row>
    <row r="102" spans="2:17" s="142" customFormat="1" ht="17.399999999999999" customHeight="1" x14ac:dyDescent="0.3">
      <c r="B102" s="246"/>
      <c r="C102" s="294"/>
      <c r="D102" s="246"/>
      <c r="E102" s="244"/>
      <c r="F102" s="294"/>
      <c r="G102" s="246"/>
      <c r="H102" s="356"/>
      <c r="I102" s="492"/>
      <c r="J102" s="494"/>
      <c r="K102" s="496"/>
      <c r="L102" s="496"/>
      <c r="M102" s="496"/>
      <c r="N102" s="395"/>
      <c r="O102" s="24" t="s">
        <v>42</v>
      </c>
      <c r="P102" s="394"/>
      <c r="Q102" s="394"/>
    </row>
    <row r="103" spans="2:17" s="142" customFormat="1" ht="25.95" customHeight="1" x14ac:dyDescent="0.3">
      <c r="B103" s="246"/>
      <c r="C103" s="294"/>
      <c r="D103" s="246"/>
      <c r="E103" s="244"/>
      <c r="F103" s="294"/>
      <c r="G103" s="246"/>
      <c r="H103" s="356"/>
      <c r="I103" s="492"/>
      <c r="J103" s="494"/>
      <c r="K103" s="496"/>
      <c r="L103" s="496"/>
      <c r="M103" s="496"/>
      <c r="N103" s="389" t="s">
        <v>707</v>
      </c>
      <c r="O103" s="33">
        <v>80</v>
      </c>
      <c r="P103" s="394"/>
      <c r="Q103" s="394"/>
    </row>
    <row r="104" spans="2:17" s="142" customFormat="1" ht="34.200000000000003" customHeight="1" x14ac:dyDescent="0.3">
      <c r="B104" s="246"/>
      <c r="C104" s="294"/>
      <c r="D104" s="246"/>
      <c r="E104" s="244"/>
      <c r="F104" s="294"/>
      <c r="G104" s="246"/>
      <c r="H104" s="356"/>
      <c r="I104" s="492"/>
      <c r="J104" s="494"/>
      <c r="K104" s="496"/>
      <c r="L104" s="496"/>
      <c r="M104" s="496"/>
      <c r="N104" s="395"/>
      <c r="O104" s="24" t="s">
        <v>42</v>
      </c>
      <c r="P104" s="394"/>
      <c r="Q104" s="394"/>
    </row>
    <row r="105" spans="2:17" s="155" customFormat="1" ht="15.6" customHeight="1" x14ac:dyDescent="0.3">
      <c r="B105" s="245" t="s">
        <v>732</v>
      </c>
      <c r="C105" s="293" t="s">
        <v>20</v>
      </c>
      <c r="D105" s="245" t="s">
        <v>286</v>
      </c>
      <c r="E105" s="245" t="s">
        <v>713</v>
      </c>
      <c r="F105" s="293" t="s">
        <v>20</v>
      </c>
      <c r="G105" s="245" t="s">
        <v>270</v>
      </c>
      <c r="H105" s="355" t="s">
        <v>20</v>
      </c>
      <c r="I105" s="290">
        <f>SUM(J105:M113)</f>
        <v>428705.89</v>
      </c>
      <c r="J105" s="287">
        <v>0</v>
      </c>
      <c r="K105" s="304">
        <v>0</v>
      </c>
      <c r="L105" s="304">
        <v>364400</v>
      </c>
      <c r="M105" s="304">
        <v>64305.89</v>
      </c>
      <c r="N105" s="389" t="s">
        <v>704</v>
      </c>
      <c r="O105" s="33">
        <v>90</v>
      </c>
      <c r="P105" s="279" t="s">
        <v>383</v>
      </c>
      <c r="Q105" s="279" t="s">
        <v>375</v>
      </c>
    </row>
    <row r="106" spans="2:17" s="142" customFormat="1" ht="15.6" x14ac:dyDescent="0.3">
      <c r="B106" s="246"/>
      <c r="C106" s="294"/>
      <c r="D106" s="246"/>
      <c r="E106" s="246"/>
      <c r="F106" s="294"/>
      <c r="G106" s="246"/>
      <c r="H106" s="356"/>
      <c r="I106" s="291"/>
      <c r="J106" s="288"/>
      <c r="K106" s="305"/>
      <c r="L106" s="305"/>
      <c r="M106" s="305"/>
      <c r="N106" s="395"/>
      <c r="O106" s="24" t="s">
        <v>42</v>
      </c>
      <c r="P106" s="280"/>
      <c r="Q106" s="280"/>
    </row>
    <row r="107" spans="2:17" s="155" customFormat="1" ht="46.95" customHeight="1" x14ac:dyDescent="0.3">
      <c r="B107" s="246"/>
      <c r="C107" s="294"/>
      <c r="D107" s="246"/>
      <c r="E107" s="246"/>
      <c r="F107" s="294"/>
      <c r="G107" s="246"/>
      <c r="H107" s="356"/>
      <c r="I107" s="291"/>
      <c r="J107" s="288"/>
      <c r="K107" s="305"/>
      <c r="L107" s="305"/>
      <c r="M107" s="305"/>
      <c r="N107" s="389" t="s">
        <v>705</v>
      </c>
      <c r="O107" s="33">
        <v>3</v>
      </c>
      <c r="P107" s="280"/>
      <c r="Q107" s="280"/>
    </row>
    <row r="108" spans="2:17" s="142" customFormat="1" ht="15.6" x14ac:dyDescent="0.3">
      <c r="B108" s="246"/>
      <c r="C108" s="294"/>
      <c r="D108" s="246"/>
      <c r="E108" s="246"/>
      <c r="F108" s="294"/>
      <c r="G108" s="246"/>
      <c r="H108" s="356"/>
      <c r="I108" s="291"/>
      <c r="J108" s="288"/>
      <c r="K108" s="305"/>
      <c r="L108" s="305"/>
      <c r="M108" s="305"/>
      <c r="N108" s="395"/>
      <c r="O108" s="24" t="s">
        <v>42</v>
      </c>
      <c r="P108" s="280"/>
      <c r="Q108" s="280"/>
    </row>
    <row r="109" spans="2:17" s="142" customFormat="1" ht="15.6" x14ac:dyDescent="0.3">
      <c r="B109" s="246"/>
      <c r="C109" s="294"/>
      <c r="D109" s="246"/>
      <c r="E109" s="246"/>
      <c r="F109" s="294"/>
      <c r="G109" s="246"/>
      <c r="H109" s="356"/>
      <c r="I109" s="291"/>
      <c r="J109" s="288"/>
      <c r="K109" s="305"/>
      <c r="L109" s="305"/>
      <c r="M109" s="305"/>
      <c r="N109" s="389" t="s">
        <v>703</v>
      </c>
      <c r="O109" s="210" t="s">
        <v>733</v>
      </c>
      <c r="P109" s="280"/>
      <c r="Q109" s="280"/>
    </row>
    <row r="110" spans="2:17" s="142" customFormat="1" ht="47.4" customHeight="1" x14ac:dyDescent="0.3">
      <c r="B110" s="246"/>
      <c r="C110" s="294"/>
      <c r="D110" s="246"/>
      <c r="E110" s="246"/>
      <c r="F110" s="294"/>
      <c r="G110" s="246"/>
      <c r="H110" s="356"/>
      <c r="I110" s="291"/>
      <c r="J110" s="288"/>
      <c r="K110" s="305"/>
      <c r="L110" s="305"/>
      <c r="M110" s="305"/>
      <c r="N110" s="395"/>
      <c r="O110" s="24" t="s">
        <v>42</v>
      </c>
      <c r="P110" s="280"/>
      <c r="Q110" s="280"/>
    </row>
    <row r="111" spans="2:17" s="142" customFormat="1" ht="31.95" customHeight="1" x14ac:dyDescent="0.3">
      <c r="B111" s="246"/>
      <c r="C111" s="294"/>
      <c r="D111" s="246"/>
      <c r="E111" s="246"/>
      <c r="F111" s="294"/>
      <c r="G111" s="246"/>
      <c r="H111" s="356"/>
      <c r="I111" s="291"/>
      <c r="J111" s="288"/>
      <c r="K111" s="305"/>
      <c r="L111" s="305"/>
      <c r="M111" s="305"/>
      <c r="N111" s="389" t="s">
        <v>707</v>
      </c>
      <c r="O111" s="33">
        <v>80</v>
      </c>
      <c r="P111" s="280"/>
      <c r="Q111" s="280"/>
    </row>
    <row r="112" spans="2:17" s="142" customFormat="1" ht="16.95" customHeight="1" x14ac:dyDescent="0.3">
      <c r="B112" s="246"/>
      <c r="C112" s="294"/>
      <c r="D112" s="246"/>
      <c r="E112" s="246"/>
      <c r="F112" s="294"/>
      <c r="G112" s="246"/>
      <c r="H112" s="356"/>
      <c r="I112" s="291"/>
      <c r="J112" s="288"/>
      <c r="K112" s="305"/>
      <c r="L112" s="305"/>
      <c r="M112" s="305"/>
      <c r="N112" s="395"/>
      <c r="O112" s="24" t="s">
        <v>42</v>
      </c>
      <c r="P112" s="280"/>
      <c r="Q112" s="280"/>
    </row>
    <row r="113" spans="1:17" s="142" customFormat="1" ht="50.4" customHeight="1" x14ac:dyDescent="0.3">
      <c r="B113" s="246"/>
      <c r="C113" s="294"/>
      <c r="D113" s="246"/>
      <c r="E113" s="246"/>
      <c r="F113" s="294"/>
      <c r="G113" s="246"/>
      <c r="H113" s="356"/>
      <c r="I113" s="291"/>
      <c r="J113" s="288"/>
      <c r="K113" s="305"/>
      <c r="L113" s="305"/>
      <c r="M113" s="305"/>
      <c r="N113" s="389" t="s">
        <v>708</v>
      </c>
      <c r="O113" s="240">
        <v>80</v>
      </c>
      <c r="P113" s="280"/>
      <c r="Q113" s="280"/>
    </row>
    <row r="114" spans="1:17" s="142" customFormat="1" ht="15.6" x14ac:dyDescent="0.3">
      <c r="B114" s="252"/>
      <c r="C114" s="295"/>
      <c r="D114" s="252"/>
      <c r="E114" s="252"/>
      <c r="F114" s="295"/>
      <c r="G114" s="252"/>
      <c r="H114" s="357"/>
      <c r="I114" s="292"/>
      <c r="J114" s="289"/>
      <c r="K114" s="306"/>
      <c r="L114" s="306"/>
      <c r="M114" s="306"/>
      <c r="N114" s="395"/>
      <c r="O114" s="24" t="s">
        <v>42</v>
      </c>
      <c r="P114" s="281"/>
      <c r="Q114" s="281"/>
    </row>
    <row r="115" spans="1:17" s="142" customFormat="1" ht="18.600000000000001" customHeight="1" x14ac:dyDescent="0.3">
      <c r="B115" s="245" t="s">
        <v>734</v>
      </c>
      <c r="C115" s="293" t="s">
        <v>20</v>
      </c>
      <c r="D115" s="245" t="s">
        <v>719</v>
      </c>
      <c r="E115" s="245" t="s">
        <v>720</v>
      </c>
      <c r="F115" s="293" t="s">
        <v>20</v>
      </c>
      <c r="G115" s="245" t="s">
        <v>270</v>
      </c>
      <c r="H115" s="355" t="s">
        <v>20</v>
      </c>
      <c r="I115" s="290">
        <f>SUM(J115:M123)</f>
        <v>129058.83</v>
      </c>
      <c r="J115" s="301">
        <v>0</v>
      </c>
      <c r="K115" s="301">
        <v>0</v>
      </c>
      <c r="L115" s="290">
        <v>109700</v>
      </c>
      <c r="M115" s="290">
        <v>19358.830000000002</v>
      </c>
      <c r="N115" s="389" t="s">
        <v>704</v>
      </c>
      <c r="O115" s="33">
        <v>75</v>
      </c>
      <c r="P115" s="361" t="s">
        <v>306</v>
      </c>
      <c r="Q115" s="279" t="s">
        <v>375</v>
      </c>
    </row>
    <row r="116" spans="1:17" s="142" customFormat="1" ht="18.600000000000001" customHeight="1" x14ac:dyDescent="0.3">
      <c r="B116" s="246"/>
      <c r="C116" s="294"/>
      <c r="D116" s="246"/>
      <c r="E116" s="246"/>
      <c r="F116" s="294"/>
      <c r="G116" s="246"/>
      <c r="H116" s="356"/>
      <c r="I116" s="291"/>
      <c r="J116" s="302"/>
      <c r="K116" s="302"/>
      <c r="L116" s="291"/>
      <c r="M116" s="291"/>
      <c r="N116" s="395"/>
      <c r="O116" s="24" t="s">
        <v>42</v>
      </c>
      <c r="P116" s="394"/>
      <c r="Q116" s="280"/>
    </row>
    <row r="117" spans="1:17" s="142" customFormat="1" ht="45" customHeight="1" x14ac:dyDescent="0.3">
      <c r="B117" s="246"/>
      <c r="C117" s="294"/>
      <c r="D117" s="246"/>
      <c r="E117" s="246"/>
      <c r="F117" s="294"/>
      <c r="G117" s="246"/>
      <c r="H117" s="356"/>
      <c r="I117" s="291"/>
      <c r="J117" s="302"/>
      <c r="K117" s="302"/>
      <c r="L117" s="291"/>
      <c r="M117" s="291"/>
      <c r="N117" s="389" t="s">
        <v>705</v>
      </c>
      <c r="O117" s="33">
        <v>1</v>
      </c>
      <c r="P117" s="394"/>
      <c r="Q117" s="280"/>
    </row>
    <row r="118" spans="1:17" s="142" customFormat="1" ht="18.600000000000001" customHeight="1" x14ac:dyDescent="0.3">
      <c r="B118" s="246"/>
      <c r="C118" s="294"/>
      <c r="D118" s="246"/>
      <c r="E118" s="246"/>
      <c r="F118" s="294"/>
      <c r="G118" s="246"/>
      <c r="H118" s="356"/>
      <c r="I118" s="291"/>
      <c r="J118" s="302"/>
      <c r="K118" s="302"/>
      <c r="L118" s="291"/>
      <c r="M118" s="291"/>
      <c r="N118" s="395"/>
      <c r="O118" s="24" t="s">
        <v>42</v>
      </c>
      <c r="P118" s="394"/>
      <c r="Q118" s="280"/>
    </row>
    <row r="119" spans="1:17" s="142" customFormat="1" ht="18.600000000000001" customHeight="1" x14ac:dyDescent="0.3">
      <c r="B119" s="246"/>
      <c r="C119" s="294"/>
      <c r="D119" s="246"/>
      <c r="E119" s="246"/>
      <c r="F119" s="294"/>
      <c r="G119" s="246"/>
      <c r="H119" s="356"/>
      <c r="I119" s="291"/>
      <c r="J119" s="302"/>
      <c r="K119" s="302"/>
      <c r="L119" s="291"/>
      <c r="M119" s="291"/>
      <c r="N119" s="389" t="s">
        <v>703</v>
      </c>
      <c r="O119" s="210" t="s">
        <v>733</v>
      </c>
      <c r="P119" s="394"/>
      <c r="Q119" s="280"/>
    </row>
    <row r="120" spans="1:17" s="142" customFormat="1" ht="44.4" customHeight="1" x14ac:dyDescent="0.3">
      <c r="B120" s="246"/>
      <c r="C120" s="294"/>
      <c r="D120" s="246"/>
      <c r="E120" s="246"/>
      <c r="F120" s="294"/>
      <c r="G120" s="246"/>
      <c r="H120" s="356"/>
      <c r="I120" s="291"/>
      <c r="J120" s="302"/>
      <c r="K120" s="302"/>
      <c r="L120" s="291"/>
      <c r="M120" s="291"/>
      <c r="N120" s="395"/>
      <c r="O120" s="24" t="s">
        <v>42</v>
      </c>
      <c r="P120" s="394"/>
      <c r="Q120" s="280"/>
    </row>
    <row r="121" spans="1:17" s="142" customFormat="1" ht="36" customHeight="1" x14ac:dyDescent="0.3">
      <c r="B121" s="246"/>
      <c r="C121" s="294"/>
      <c r="D121" s="246"/>
      <c r="E121" s="246"/>
      <c r="F121" s="294"/>
      <c r="G121" s="246"/>
      <c r="H121" s="356"/>
      <c r="I121" s="291"/>
      <c r="J121" s="302"/>
      <c r="K121" s="302"/>
      <c r="L121" s="291"/>
      <c r="M121" s="291"/>
      <c r="N121" s="389" t="s">
        <v>707</v>
      </c>
      <c r="O121" s="33">
        <v>80</v>
      </c>
      <c r="P121" s="394"/>
      <c r="Q121" s="280"/>
    </row>
    <row r="122" spans="1:17" s="142" customFormat="1" ht="18.600000000000001" customHeight="1" x14ac:dyDescent="0.3">
      <c r="B122" s="246"/>
      <c r="C122" s="294"/>
      <c r="D122" s="246"/>
      <c r="E122" s="246"/>
      <c r="F122" s="294"/>
      <c r="G122" s="246"/>
      <c r="H122" s="356"/>
      <c r="I122" s="291"/>
      <c r="J122" s="302"/>
      <c r="K122" s="302"/>
      <c r="L122" s="291"/>
      <c r="M122" s="291"/>
      <c r="N122" s="395"/>
      <c r="O122" s="24" t="s">
        <v>42</v>
      </c>
      <c r="P122" s="394"/>
      <c r="Q122" s="280"/>
    </row>
    <row r="123" spans="1:17" s="142" customFormat="1" ht="46.2" customHeight="1" x14ac:dyDescent="0.3">
      <c r="B123" s="246"/>
      <c r="C123" s="294"/>
      <c r="D123" s="246"/>
      <c r="E123" s="246"/>
      <c r="F123" s="294"/>
      <c r="G123" s="246"/>
      <c r="H123" s="356"/>
      <c r="I123" s="291"/>
      <c r="J123" s="302"/>
      <c r="K123" s="302"/>
      <c r="L123" s="291"/>
      <c r="M123" s="291"/>
      <c r="N123" s="389" t="s">
        <v>708</v>
      </c>
      <c r="O123" s="240">
        <v>80</v>
      </c>
      <c r="P123" s="394"/>
      <c r="Q123" s="280"/>
    </row>
    <row r="124" spans="1:17" s="142" customFormat="1" ht="18.600000000000001" customHeight="1" x14ac:dyDescent="0.3">
      <c r="B124" s="252"/>
      <c r="C124" s="295"/>
      <c r="D124" s="252"/>
      <c r="E124" s="252"/>
      <c r="F124" s="295"/>
      <c r="G124" s="252"/>
      <c r="H124" s="357"/>
      <c r="I124" s="292"/>
      <c r="J124" s="303"/>
      <c r="K124" s="303"/>
      <c r="L124" s="292"/>
      <c r="M124" s="292"/>
      <c r="N124" s="395"/>
      <c r="O124" s="24" t="s">
        <v>42</v>
      </c>
      <c r="P124" s="362"/>
      <c r="Q124" s="281"/>
    </row>
    <row r="125" spans="1:17" s="142" customFormat="1" ht="15.6" x14ac:dyDescent="0.3">
      <c r="A125"/>
      <c r="B125" s="345" t="s">
        <v>314</v>
      </c>
      <c r="C125" s="345"/>
      <c r="D125" s="345"/>
      <c r="E125" s="345"/>
      <c r="F125" s="345"/>
      <c r="G125" s="345"/>
      <c r="H125" s="345"/>
      <c r="I125" s="241">
        <f>I91+I55</f>
        <v>18777495.210000001</v>
      </c>
      <c r="J125" s="242">
        <f>J91+J55</f>
        <v>0</v>
      </c>
      <c r="K125" s="242">
        <f>K91+K55</f>
        <v>0</v>
      </c>
      <c r="L125" s="241">
        <f>L91+L55</f>
        <v>14550457.09</v>
      </c>
      <c r="M125" s="241">
        <f>M91+M55</f>
        <v>4227038.12</v>
      </c>
      <c r="N125" s="346"/>
      <c r="O125" s="346"/>
      <c r="P125" s="346"/>
      <c r="Q125" s="346"/>
    </row>
    <row r="126" spans="1:17" s="142" customFormat="1" ht="15.6" x14ac:dyDescent="0.3">
      <c r="A126"/>
      <c r="B126" s="160" t="s">
        <v>454</v>
      </c>
      <c r="C126" s="161"/>
      <c r="D126" s="161"/>
      <c r="E126" s="161"/>
      <c r="F126" s="161"/>
      <c r="G126" s="35"/>
      <c r="H126" s="35"/>
      <c r="I126" s="166"/>
      <c r="J126" s="167"/>
      <c r="K126" s="167"/>
      <c r="L126" s="166"/>
      <c r="M126" s="166"/>
      <c r="N126" s="147"/>
      <c r="O126" s="147"/>
      <c r="P126" s="147"/>
      <c r="Q126" s="147"/>
    </row>
    <row r="127" spans="1:17" s="142" customFormat="1" ht="15.6" x14ac:dyDescent="0.3">
      <c r="A127"/>
      <c r="B127" s="168" t="s">
        <v>735</v>
      </c>
      <c r="C127" s="2"/>
      <c r="D127" s="2"/>
      <c r="E127" s="2"/>
      <c r="F127" s="2"/>
      <c r="G127" s="35"/>
      <c r="H127" s="35"/>
      <c r="I127" s="169"/>
      <c r="J127" s="165"/>
      <c r="K127" s="25"/>
      <c r="L127" s="25"/>
      <c r="M127" s="25"/>
      <c r="N127" s="147"/>
      <c r="O127" s="147"/>
      <c r="P127" s="147"/>
      <c r="Q127" s="147"/>
    </row>
    <row r="128" spans="1:17" s="142" customFormat="1" ht="15.6" x14ac:dyDescent="0.3">
      <c r="A128"/>
      <c r="B128" s="168" t="s">
        <v>736</v>
      </c>
      <c r="C128" s="2"/>
      <c r="D128" s="2"/>
      <c r="E128" s="2"/>
      <c r="F128" s="2"/>
      <c r="G128" s="35"/>
      <c r="H128" s="35"/>
      <c r="I128" s="169"/>
      <c r="J128" s="165"/>
      <c r="K128" s="25"/>
      <c r="L128" s="25"/>
      <c r="M128" s="25"/>
      <c r="N128" s="147"/>
      <c r="O128" s="147"/>
      <c r="P128" s="147"/>
      <c r="Q128" s="147"/>
    </row>
    <row r="129" spans="1:17" s="142" customFormat="1" ht="15.6" x14ac:dyDescent="0.3">
      <c r="A129"/>
      <c r="B129" s="168" t="s">
        <v>737</v>
      </c>
      <c r="C129" s="2"/>
      <c r="D129" s="2"/>
      <c r="E129" s="2"/>
      <c r="F129" s="2"/>
      <c r="G129" s="35"/>
      <c r="H129" s="35"/>
      <c r="I129" s="169"/>
      <c r="J129" s="165"/>
      <c r="K129" s="25"/>
      <c r="L129" s="25"/>
      <c r="M129" s="25"/>
      <c r="N129" s="147"/>
      <c r="O129" s="147"/>
      <c r="P129" s="147"/>
      <c r="Q129" s="147"/>
    </row>
    <row r="131" spans="1:17" ht="15.6" x14ac:dyDescent="0.3">
      <c r="B131" s="307" t="s">
        <v>738</v>
      </c>
      <c r="C131" s="307"/>
      <c r="D131" s="307"/>
      <c r="E131" s="307"/>
    </row>
    <row r="132" spans="1:17" ht="35.4" customHeight="1" x14ac:dyDescent="0.3">
      <c r="B132" s="11" t="s">
        <v>3</v>
      </c>
      <c r="C132" s="249" t="s">
        <v>317</v>
      </c>
      <c r="D132" s="249"/>
      <c r="E132" s="249"/>
      <c r="F132" s="250" t="s">
        <v>318</v>
      </c>
      <c r="G132" s="250"/>
      <c r="H132" s="250"/>
      <c r="I132" s="250"/>
      <c r="J132" s="249" t="s">
        <v>319</v>
      </c>
      <c r="K132" s="250"/>
      <c r="L132" s="250"/>
      <c r="M132" s="250"/>
    </row>
    <row r="133" spans="1:17" ht="15.6" x14ac:dyDescent="0.3">
      <c r="B133" s="4">
        <v>1</v>
      </c>
      <c r="C133" s="283">
        <v>2</v>
      </c>
      <c r="D133" s="283"/>
      <c r="E133" s="283"/>
      <c r="F133" s="283">
        <v>3</v>
      </c>
      <c r="G133" s="283"/>
      <c r="H133" s="283"/>
      <c r="I133" s="283"/>
      <c r="J133" s="283">
        <v>4</v>
      </c>
      <c r="K133" s="283"/>
      <c r="L133" s="283"/>
      <c r="M133" s="283"/>
    </row>
    <row r="134" spans="1:17" ht="15.6" x14ac:dyDescent="0.3">
      <c r="B134" s="8" t="s">
        <v>20</v>
      </c>
      <c r="C134" s="320" t="s">
        <v>20</v>
      </c>
      <c r="D134" s="320"/>
      <c r="E134" s="320"/>
      <c r="F134" s="320" t="s">
        <v>20</v>
      </c>
      <c r="G134" s="320"/>
      <c r="H134" s="320"/>
      <c r="I134" s="320"/>
      <c r="J134" s="320" t="s">
        <v>20</v>
      </c>
      <c r="K134" s="320"/>
      <c r="L134" s="320"/>
      <c r="M134" s="320"/>
    </row>
    <row r="136" spans="1:17" ht="15.6" x14ac:dyDescent="0.3">
      <c r="B136" s="307" t="s">
        <v>739</v>
      </c>
      <c r="C136" s="307"/>
      <c r="D136" s="307"/>
      <c r="E136" s="307"/>
      <c r="F136" s="307"/>
    </row>
    <row r="137" spans="1:17" ht="33.6" customHeight="1" x14ac:dyDescent="0.3">
      <c r="B137" s="11" t="s">
        <v>3</v>
      </c>
      <c r="C137" s="250" t="s">
        <v>321</v>
      </c>
      <c r="D137" s="250"/>
      <c r="E137" s="250"/>
      <c r="F137" s="250" t="s">
        <v>318</v>
      </c>
      <c r="G137" s="250"/>
      <c r="H137" s="250"/>
      <c r="I137" s="250"/>
      <c r="J137" s="249" t="s">
        <v>322</v>
      </c>
      <c r="K137" s="250"/>
      <c r="L137" s="250"/>
      <c r="M137" s="250"/>
    </row>
    <row r="138" spans="1:17" ht="15.6" x14ac:dyDescent="0.3">
      <c r="B138" s="4">
        <v>1</v>
      </c>
      <c r="C138" s="283">
        <v>2</v>
      </c>
      <c r="D138" s="283"/>
      <c r="E138" s="283"/>
      <c r="F138" s="283">
        <v>3</v>
      </c>
      <c r="G138" s="283"/>
      <c r="H138" s="283"/>
      <c r="I138" s="283"/>
      <c r="J138" s="283">
        <v>4</v>
      </c>
      <c r="K138" s="283"/>
      <c r="L138" s="283"/>
      <c r="M138" s="283"/>
    </row>
    <row r="139" spans="1:17" ht="15.6" x14ac:dyDescent="0.3">
      <c r="B139" s="8" t="s">
        <v>20</v>
      </c>
      <c r="C139" s="320" t="s">
        <v>20</v>
      </c>
      <c r="D139" s="320"/>
      <c r="E139" s="320"/>
      <c r="F139" s="320" t="s">
        <v>20</v>
      </c>
      <c r="G139" s="320"/>
      <c r="H139" s="320"/>
      <c r="I139" s="320"/>
      <c r="J139" s="320" t="s">
        <v>20</v>
      </c>
      <c r="K139" s="320"/>
      <c r="L139" s="320"/>
      <c r="M139" s="320"/>
    </row>
    <row r="141" spans="1:17" ht="15.6" x14ac:dyDescent="0.3">
      <c r="B141" s="307" t="s">
        <v>740</v>
      </c>
      <c r="C141" s="307"/>
      <c r="D141" s="307"/>
    </row>
    <row r="142" spans="1:17" ht="38.4" customHeight="1" x14ac:dyDescent="0.3">
      <c r="B142" s="11" t="s">
        <v>3</v>
      </c>
      <c r="C142" s="249" t="s">
        <v>324</v>
      </c>
      <c r="D142" s="249"/>
      <c r="E142" s="249"/>
      <c r="F142" s="309" t="s">
        <v>325</v>
      </c>
      <c r="G142" s="310"/>
      <c r="H142" s="310"/>
      <c r="I142" s="310"/>
      <c r="J142" s="310"/>
      <c r="K142" s="310"/>
      <c r="L142" s="310"/>
      <c r="M142" s="311"/>
    </row>
    <row r="143" spans="1:17" ht="15.6" x14ac:dyDescent="0.3">
      <c r="B143" s="4">
        <v>1</v>
      </c>
      <c r="C143" s="283">
        <v>2</v>
      </c>
      <c r="D143" s="283"/>
      <c r="E143" s="283"/>
      <c r="F143" s="312">
        <v>3</v>
      </c>
      <c r="G143" s="313"/>
      <c r="H143" s="313"/>
      <c r="I143" s="313"/>
      <c r="J143" s="313"/>
      <c r="K143" s="313"/>
      <c r="L143" s="313"/>
      <c r="M143" s="314"/>
    </row>
    <row r="144" spans="1:17" ht="14.4" customHeight="1" x14ac:dyDescent="0.3">
      <c r="B144" s="8" t="s">
        <v>20</v>
      </c>
      <c r="C144" s="318" t="s">
        <v>20</v>
      </c>
      <c r="D144" s="318"/>
      <c r="E144" s="318"/>
      <c r="F144" s="319" t="s">
        <v>20</v>
      </c>
      <c r="G144" s="316"/>
      <c r="H144" s="316"/>
      <c r="I144" s="316"/>
      <c r="J144" s="316"/>
      <c r="K144" s="316"/>
      <c r="L144" s="316"/>
      <c r="M144" s="317"/>
    </row>
    <row r="146" spans="2:13" ht="15.6" x14ac:dyDescent="0.3">
      <c r="B146" s="307" t="s">
        <v>741</v>
      </c>
      <c r="C146" s="307"/>
      <c r="D146" s="307"/>
      <c r="E146" s="307"/>
      <c r="F146" s="307"/>
      <c r="G146" s="307"/>
    </row>
    <row r="147" spans="2:13" ht="15.6" customHeight="1" x14ac:dyDescent="0.3">
      <c r="B147" s="11" t="s">
        <v>3</v>
      </c>
      <c r="C147" s="309" t="s">
        <v>327</v>
      </c>
      <c r="D147" s="310"/>
      <c r="E147" s="310"/>
      <c r="F147" s="310"/>
      <c r="G147" s="310"/>
      <c r="H147" s="310"/>
      <c r="I147" s="310"/>
      <c r="J147" s="310"/>
      <c r="K147" s="310"/>
      <c r="L147" s="310"/>
      <c r="M147" s="311"/>
    </row>
    <row r="148" spans="2:13" ht="15.6" x14ac:dyDescent="0.3">
      <c r="B148" s="4">
        <v>1</v>
      </c>
      <c r="C148" s="312">
        <v>2</v>
      </c>
      <c r="D148" s="313"/>
      <c r="E148" s="313"/>
      <c r="F148" s="313"/>
      <c r="G148" s="313"/>
      <c r="H148" s="313"/>
      <c r="I148" s="313"/>
      <c r="J148" s="313"/>
      <c r="K148" s="313"/>
      <c r="L148" s="313"/>
      <c r="M148" s="314"/>
    </row>
    <row r="149" spans="2:13" ht="15.6" x14ac:dyDescent="0.3">
      <c r="B149" s="8" t="s">
        <v>20</v>
      </c>
      <c r="C149" s="315" t="s">
        <v>20</v>
      </c>
      <c r="D149" s="316"/>
      <c r="E149" s="316"/>
      <c r="F149" s="316"/>
      <c r="G149" s="316"/>
      <c r="H149" s="316"/>
      <c r="I149" s="316"/>
      <c r="J149" s="316"/>
      <c r="K149" s="316"/>
      <c r="L149" s="316"/>
      <c r="M149" s="317"/>
    </row>
  </sheetData>
  <mergeCells count="378">
    <mergeCell ref="P95:P96"/>
    <mergeCell ref="Q95:Q96"/>
    <mergeCell ref="N95:N96"/>
    <mergeCell ref="N43:N44"/>
    <mergeCell ref="P43:P44"/>
    <mergeCell ref="Q43:Q44"/>
    <mergeCell ref="N109:N110"/>
    <mergeCell ref="N119:N120"/>
    <mergeCell ref="B2:Q2"/>
    <mergeCell ref="G4:H4"/>
    <mergeCell ref="I4:N4"/>
    <mergeCell ref="B6:H6"/>
    <mergeCell ref="B7:B8"/>
    <mergeCell ref="C7:D8"/>
    <mergeCell ref="E7:G8"/>
    <mergeCell ref="H7:J8"/>
    <mergeCell ref="K7:N7"/>
    <mergeCell ref="K8:M8"/>
    <mergeCell ref="C9:D9"/>
    <mergeCell ref="E9:G9"/>
    <mergeCell ref="H9:J9"/>
    <mergeCell ref="K9:M9"/>
    <mergeCell ref="B10:B11"/>
    <mergeCell ref="C10:D11"/>
    <mergeCell ref="E10:G11"/>
    <mergeCell ref="H10:J10"/>
    <mergeCell ref="K10:M10"/>
    <mergeCell ref="H11:J11"/>
    <mergeCell ref="K14:M14"/>
    <mergeCell ref="H15:J15"/>
    <mergeCell ref="K15:M15"/>
    <mergeCell ref="K11:M11"/>
    <mergeCell ref="B12:B13"/>
    <mergeCell ref="C12:D13"/>
    <mergeCell ref="E12:G13"/>
    <mergeCell ref="H12:J12"/>
    <mergeCell ref="K12:M12"/>
    <mergeCell ref="H13:J13"/>
    <mergeCell ref="K13:M13"/>
    <mergeCell ref="B18:G18"/>
    <mergeCell ref="B19:E19"/>
    <mergeCell ref="F19:H19"/>
    <mergeCell ref="B20:E20"/>
    <mergeCell ref="F20:H20"/>
    <mergeCell ref="B21:E21"/>
    <mergeCell ref="F21:H21"/>
    <mergeCell ref="B14:B15"/>
    <mergeCell ref="C14:D15"/>
    <mergeCell ref="E14:G15"/>
    <mergeCell ref="H14:J14"/>
    <mergeCell ref="B25:E25"/>
    <mergeCell ref="F25:H25"/>
    <mergeCell ref="B26:E26"/>
    <mergeCell ref="F26:H26"/>
    <mergeCell ref="B27:E27"/>
    <mergeCell ref="F27:H27"/>
    <mergeCell ref="B22:E22"/>
    <mergeCell ref="F22:H22"/>
    <mergeCell ref="B23:E23"/>
    <mergeCell ref="F23:H23"/>
    <mergeCell ref="B24:E24"/>
    <mergeCell ref="F24:H24"/>
    <mergeCell ref="B31:E31"/>
    <mergeCell ref="F31:H31"/>
    <mergeCell ref="B32:E32"/>
    <mergeCell ref="F32:H32"/>
    <mergeCell ref="B33:E33"/>
    <mergeCell ref="F33:H33"/>
    <mergeCell ref="B28:E28"/>
    <mergeCell ref="F28:H28"/>
    <mergeCell ref="B29:E29"/>
    <mergeCell ref="F29:H29"/>
    <mergeCell ref="B30:E30"/>
    <mergeCell ref="F30:H30"/>
    <mergeCell ref="B34:E34"/>
    <mergeCell ref="F34:H34"/>
    <mergeCell ref="B36:H36"/>
    <mergeCell ref="B37:B39"/>
    <mergeCell ref="C37:C39"/>
    <mergeCell ref="D37:D39"/>
    <mergeCell ref="E37:E39"/>
    <mergeCell ref="F37:F39"/>
    <mergeCell ref="G37:G39"/>
    <mergeCell ref="H37:H39"/>
    <mergeCell ref="I37:M37"/>
    <mergeCell ref="N37:O37"/>
    <mergeCell ref="P37:P39"/>
    <mergeCell ref="Q37:Q39"/>
    <mergeCell ref="I38:I39"/>
    <mergeCell ref="J38:L38"/>
    <mergeCell ref="M38:M39"/>
    <mergeCell ref="N38:N39"/>
    <mergeCell ref="O38:O39"/>
    <mergeCell ref="N47:N48"/>
    <mergeCell ref="P47:P48"/>
    <mergeCell ref="Q47:Q48"/>
    <mergeCell ref="N49:N50"/>
    <mergeCell ref="P49:P50"/>
    <mergeCell ref="Q49:Q50"/>
    <mergeCell ref="N41:N42"/>
    <mergeCell ref="P41:P42"/>
    <mergeCell ref="Q41:Q42"/>
    <mergeCell ref="N45:N46"/>
    <mergeCell ref="P45:P46"/>
    <mergeCell ref="Q45:Q46"/>
    <mergeCell ref="B55:B58"/>
    <mergeCell ref="C55:C58"/>
    <mergeCell ref="D55:D58"/>
    <mergeCell ref="E55:E58"/>
    <mergeCell ref="F55:F58"/>
    <mergeCell ref="G55:G58"/>
    <mergeCell ref="N51:N52"/>
    <mergeCell ref="P51:P52"/>
    <mergeCell ref="Q51:Q52"/>
    <mergeCell ref="N53:N54"/>
    <mergeCell ref="P53:P54"/>
    <mergeCell ref="Q53:Q54"/>
    <mergeCell ref="H41:H54"/>
    <mergeCell ref="I41:I54"/>
    <mergeCell ref="J41:J54"/>
    <mergeCell ref="K41:K54"/>
    <mergeCell ref="L41:L54"/>
    <mergeCell ref="M41:M54"/>
    <mergeCell ref="B41:B54"/>
    <mergeCell ref="C41:C54"/>
    <mergeCell ref="D41:D54"/>
    <mergeCell ref="E41:E54"/>
    <mergeCell ref="F41:F54"/>
    <mergeCell ref="G41:G54"/>
    <mergeCell ref="N55:N56"/>
    <mergeCell ref="P55:P56"/>
    <mergeCell ref="Q55:Q56"/>
    <mergeCell ref="N57:N58"/>
    <mergeCell ref="P57:P58"/>
    <mergeCell ref="Q57:Q58"/>
    <mergeCell ref="H55:H58"/>
    <mergeCell ref="I55:I58"/>
    <mergeCell ref="J55:J58"/>
    <mergeCell ref="K55:K58"/>
    <mergeCell ref="L55:L58"/>
    <mergeCell ref="M55:M58"/>
    <mergeCell ref="N59:N60"/>
    <mergeCell ref="P59:P62"/>
    <mergeCell ref="Q59:Q62"/>
    <mergeCell ref="N61:N62"/>
    <mergeCell ref="B63:B66"/>
    <mergeCell ref="C63:C66"/>
    <mergeCell ref="D63:D66"/>
    <mergeCell ref="E63:E66"/>
    <mergeCell ref="F63:F66"/>
    <mergeCell ref="G63:G66"/>
    <mergeCell ref="H59:H62"/>
    <mergeCell ref="I59:I62"/>
    <mergeCell ref="J59:J62"/>
    <mergeCell ref="K59:K62"/>
    <mergeCell ref="L59:L62"/>
    <mergeCell ref="M59:M62"/>
    <mergeCell ref="B59:B62"/>
    <mergeCell ref="C59:C62"/>
    <mergeCell ref="D59:D62"/>
    <mergeCell ref="E59:E62"/>
    <mergeCell ref="F59:F62"/>
    <mergeCell ref="G59:G62"/>
    <mergeCell ref="N63:N64"/>
    <mergeCell ref="P63:P66"/>
    <mergeCell ref="H67:H70"/>
    <mergeCell ref="I67:I70"/>
    <mergeCell ref="J67:J70"/>
    <mergeCell ref="Q63:Q66"/>
    <mergeCell ref="N65:N66"/>
    <mergeCell ref="B67:B70"/>
    <mergeCell ref="C67:C70"/>
    <mergeCell ref="D67:D70"/>
    <mergeCell ref="E67:E70"/>
    <mergeCell ref="F67:F70"/>
    <mergeCell ref="G67:G70"/>
    <mergeCell ref="H63:H66"/>
    <mergeCell ref="I63:I66"/>
    <mergeCell ref="J63:J66"/>
    <mergeCell ref="K63:K66"/>
    <mergeCell ref="L63:L66"/>
    <mergeCell ref="M63:M66"/>
    <mergeCell ref="N67:N68"/>
    <mergeCell ref="P67:P70"/>
    <mergeCell ref="Q67:Q70"/>
    <mergeCell ref="N69:N70"/>
    <mergeCell ref="K67:K70"/>
    <mergeCell ref="L67:L70"/>
    <mergeCell ref="M67:M70"/>
    <mergeCell ref="P71:P74"/>
    <mergeCell ref="Q71:Q74"/>
    <mergeCell ref="N73:N74"/>
    <mergeCell ref="B75:B78"/>
    <mergeCell ref="C75:C78"/>
    <mergeCell ref="D75:D78"/>
    <mergeCell ref="E75:E78"/>
    <mergeCell ref="F75:F78"/>
    <mergeCell ref="G75:G78"/>
    <mergeCell ref="H71:H74"/>
    <mergeCell ref="I71:I74"/>
    <mergeCell ref="J71:J74"/>
    <mergeCell ref="K71:K74"/>
    <mergeCell ref="L71:L74"/>
    <mergeCell ref="M71:M74"/>
    <mergeCell ref="N75:N76"/>
    <mergeCell ref="P75:P78"/>
    <mergeCell ref="Q75:Q78"/>
    <mergeCell ref="N77:N78"/>
    <mergeCell ref="K75:K78"/>
    <mergeCell ref="L75:L78"/>
    <mergeCell ref="M75:M78"/>
    <mergeCell ref="B71:B74"/>
    <mergeCell ref="C71:C74"/>
    <mergeCell ref="D79:D82"/>
    <mergeCell ref="E79:E82"/>
    <mergeCell ref="F79:F82"/>
    <mergeCell ref="G79:G82"/>
    <mergeCell ref="H75:H78"/>
    <mergeCell ref="I75:I78"/>
    <mergeCell ref="J75:J78"/>
    <mergeCell ref="N71:N72"/>
    <mergeCell ref="D71:D74"/>
    <mergeCell ref="E71:E74"/>
    <mergeCell ref="F71:F74"/>
    <mergeCell ref="G71:G74"/>
    <mergeCell ref="N79:N80"/>
    <mergeCell ref="P79:P82"/>
    <mergeCell ref="Q79:Q82"/>
    <mergeCell ref="N81:N82"/>
    <mergeCell ref="B83:B86"/>
    <mergeCell ref="C83:C86"/>
    <mergeCell ref="D83:D86"/>
    <mergeCell ref="E83:E86"/>
    <mergeCell ref="F83:F86"/>
    <mergeCell ref="G83:G86"/>
    <mergeCell ref="H79:H82"/>
    <mergeCell ref="I79:I82"/>
    <mergeCell ref="J79:J82"/>
    <mergeCell ref="K79:K82"/>
    <mergeCell ref="L79:L82"/>
    <mergeCell ref="M79:M82"/>
    <mergeCell ref="N83:N84"/>
    <mergeCell ref="P83:P86"/>
    <mergeCell ref="Q83:Q86"/>
    <mergeCell ref="N85:N86"/>
    <mergeCell ref="K83:K86"/>
    <mergeCell ref="L83:L86"/>
    <mergeCell ref="M83:M86"/>
    <mergeCell ref="B79:B82"/>
    <mergeCell ref="C79:C82"/>
    <mergeCell ref="B87:B90"/>
    <mergeCell ref="C87:C90"/>
    <mergeCell ref="D87:D90"/>
    <mergeCell ref="E87:E90"/>
    <mergeCell ref="F87:F90"/>
    <mergeCell ref="G87:G90"/>
    <mergeCell ref="H83:H86"/>
    <mergeCell ref="I83:I86"/>
    <mergeCell ref="J83:J86"/>
    <mergeCell ref="N87:N88"/>
    <mergeCell ref="P87:P90"/>
    <mergeCell ref="Q87:Q90"/>
    <mergeCell ref="N89:N90"/>
    <mergeCell ref="B91:B100"/>
    <mergeCell ref="C91:C100"/>
    <mergeCell ref="D91:D100"/>
    <mergeCell ref="E91:E100"/>
    <mergeCell ref="F91:F100"/>
    <mergeCell ref="G91:G100"/>
    <mergeCell ref="H87:H90"/>
    <mergeCell ref="I87:I90"/>
    <mergeCell ref="J87:J90"/>
    <mergeCell ref="K87:K90"/>
    <mergeCell ref="L87:L90"/>
    <mergeCell ref="M87:M90"/>
    <mergeCell ref="N91:N92"/>
    <mergeCell ref="P91:P92"/>
    <mergeCell ref="Q91:Q92"/>
    <mergeCell ref="N93:N94"/>
    <mergeCell ref="P93:P94"/>
    <mergeCell ref="Q93:Q94"/>
    <mergeCell ref="H91:H100"/>
    <mergeCell ref="I91:I100"/>
    <mergeCell ref="J91:J100"/>
    <mergeCell ref="K91:K100"/>
    <mergeCell ref="L91:L100"/>
    <mergeCell ref="M91:M100"/>
    <mergeCell ref="B101:B104"/>
    <mergeCell ref="C101:C104"/>
    <mergeCell ref="D101:D104"/>
    <mergeCell ref="E101:E104"/>
    <mergeCell ref="F101:F104"/>
    <mergeCell ref="G101:G104"/>
    <mergeCell ref="H101:H104"/>
    <mergeCell ref="I101:I104"/>
    <mergeCell ref="J101:J104"/>
    <mergeCell ref="K101:K104"/>
    <mergeCell ref="L101:L104"/>
    <mergeCell ref="M101:M104"/>
    <mergeCell ref="N97:N98"/>
    <mergeCell ref="P97:P98"/>
    <mergeCell ref="Q97:Q98"/>
    <mergeCell ref="N99:N100"/>
    <mergeCell ref="P99:P100"/>
    <mergeCell ref="Q99:Q100"/>
    <mergeCell ref="N101:N102"/>
    <mergeCell ref="P101:P104"/>
    <mergeCell ref="Q101:Q104"/>
    <mergeCell ref="N103:N104"/>
    <mergeCell ref="B115:B124"/>
    <mergeCell ref="C115:C124"/>
    <mergeCell ref="D115:D124"/>
    <mergeCell ref="E115:E124"/>
    <mergeCell ref="F115:F124"/>
    <mergeCell ref="G115:G124"/>
    <mergeCell ref="N105:N106"/>
    <mergeCell ref="P105:P114"/>
    <mergeCell ref="Q105:Q114"/>
    <mergeCell ref="N107:N108"/>
    <mergeCell ref="N111:N112"/>
    <mergeCell ref="N113:N114"/>
    <mergeCell ref="H105:H114"/>
    <mergeCell ref="I105:I114"/>
    <mergeCell ref="J105:J114"/>
    <mergeCell ref="K105:K114"/>
    <mergeCell ref="L105:L114"/>
    <mergeCell ref="M105:M114"/>
    <mergeCell ref="B105:B114"/>
    <mergeCell ref="C105:C114"/>
    <mergeCell ref="D105:D114"/>
    <mergeCell ref="E105:E114"/>
    <mergeCell ref="F105:F114"/>
    <mergeCell ref="G105:G114"/>
    <mergeCell ref="N115:N116"/>
    <mergeCell ref="P115:P124"/>
    <mergeCell ref="Q115:Q124"/>
    <mergeCell ref="N117:N118"/>
    <mergeCell ref="N121:N122"/>
    <mergeCell ref="N123:N124"/>
    <mergeCell ref="H115:H124"/>
    <mergeCell ref="I115:I124"/>
    <mergeCell ref="J115:J124"/>
    <mergeCell ref="K115:K124"/>
    <mergeCell ref="L115:L124"/>
    <mergeCell ref="M115:M124"/>
    <mergeCell ref="B125:H125"/>
    <mergeCell ref="N125:Q125"/>
    <mergeCell ref="B131:E131"/>
    <mergeCell ref="C132:E132"/>
    <mergeCell ref="F132:I132"/>
    <mergeCell ref="J132:M132"/>
    <mergeCell ref="B136:F136"/>
    <mergeCell ref="C137:E137"/>
    <mergeCell ref="F137:I137"/>
    <mergeCell ref="J137:M137"/>
    <mergeCell ref="C138:E138"/>
    <mergeCell ref="F138:I138"/>
    <mergeCell ref="J138:M138"/>
    <mergeCell ref="C133:E133"/>
    <mergeCell ref="F133:I133"/>
    <mergeCell ref="J133:M133"/>
    <mergeCell ref="C134:E134"/>
    <mergeCell ref="F134:I134"/>
    <mergeCell ref="J134:M134"/>
    <mergeCell ref="C148:M148"/>
    <mergeCell ref="C149:M149"/>
    <mergeCell ref="C143:E143"/>
    <mergeCell ref="F143:M143"/>
    <mergeCell ref="C144:E144"/>
    <mergeCell ref="F144:M144"/>
    <mergeCell ref="B146:G146"/>
    <mergeCell ref="C147:M147"/>
    <mergeCell ref="C139:E139"/>
    <mergeCell ref="F139:I139"/>
    <mergeCell ref="J139:M139"/>
    <mergeCell ref="B141:D141"/>
    <mergeCell ref="C142:E142"/>
    <mergeCell ref="F142:M142"/>
  </mergeCells>
  <printOptions horizontalCentered="1"/>
  <pageMargins left="0.31496062992125984" right="0.11811023622047244" top="0.74803149606299213" bottom="0.15748031496062992" header="0.31496062992125984" footer="0.11811023622047244"/>
  <pageSetup paperSize="9" scale="52" fitToHeight="0" orientation="landscape" r:id="rId1"/>
  <headerFooter scaleWithDoc="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9FB3A3-5E9F-41E8-A2CB-95001C4429BC}">
  <sheetPr>
    <pageSetUpPr fitToPage="1"/>
  </sheetPr>
  <dimension ref="B2:T81"/>
  <sheetViews>
    <sheetView topLeftCell="A52" zoomScale="60" zoomScaleNormal="60" workbookViewId="0">
      <selection activeCell="M20" sqref="M20"/>
    </sheetView>
  </sheetViews>
  <sheetFormatPr defaultRowHeight="14.4" x14ac:dyDescent="0.3"/>
  <cols>
    <col min="2" max="2" width="17.6640625" customWidth="1"/>
    <col min="3" max="3" width="12.88671875" customWidth="1"/>
    <col min="4" max="4" width="19.6640625" customWidth="1"/>
    <col min="5" max="5" width="18.44140625" customWidth="1"/>
    <col min="6" max="6" width="10.5546875" customWidth="1"/>
    <col min="7" max="7" width="19.109375" customWidth="1"/>
    <col min="8" max="8" width="13.5546875" customWidth="1"/>
    <col min="9" max="9" width="15.6640625" customWidth="1"/>
    <col min="10" max="10" width="10.6640625" customWidth="1"/>
    <col min="11" max="11" width="14.6640625" customWidth="1"/>
    <col min="12" max="12" width="16.33203125" customWidth="1"/>
    <col min="13" max="13" width="16.44140625" customWidth="1"/>
    <col min="14" max="14" width="44.6640625" customWidth="1"/>
    <col min="15" max="15" width="12.44140625" customWidth="1"/>
    <col min="16" max="17" width="14.33203125" customWidth="1"/>
    <col min="20" max="20" width="27.44140625" customWidth="1"/>
  </cols>
  <sheetData>
    <row r="2" spans="2:17" ht="15.6" x14ac:dyDescent="0.3">
      <c r="B2" s="270" t="s">
        <v>742</v>
      </c>
      <c r="C2" s="270"/>
      <c r="D2" s="270"/>
      <c r="E2" s="270"/>
      <c r="F2" s="270"/>
      <c r="G2" s="270"/>
      <c r="H2" s="270"/>
      <c r="I2" s="270"/>
      <c r="J2" s="270"/>
      <c r="K2" s="270"/>
      <c r="L2" s="270"/>
      <c r="M2" s="270"/>
      <c r="N2" s="270"/>
      <c r="O2" s="270"/>
      <c r="P2" s="270"/>
      <c r="Q2" s="270"/>
    </row>
    <row r="3" spans="2:17" ht="15.6" x14ac:dyDescent="0.3">
      <c r="B3" s="6"/>
      <c r="C3" s="6"/>
      <c r="D3" s="6"/>
      <c r="E3" s="6"/>
      <c r="F3" s="6"/>
      <c r="G3" s="6"/>
      <c r="H3" s="6"/>
      <c r="I3" s="6"/>
      <c r="J3" s="6"/>
      <c r="K3" s="6"/>
      <c r="L3" s="6"/>
      <c r="M3" s="6"/>
      <c r="N3" s="6"/>
      <c r="O3" s="6"/>
      <c r="P3" s="6"/>
      <c r="Q3" s="6"/>
    </row>
    <row r="4" spans="2:17" ht="15.6" x14ac:dyDescent="0.3">
      <c r="B4" s="7"/>
      <c r="C4" s="7"/>
      <c r="D4" s="7"/>
      <c r="E4" s="7"/>
      <c r="F4" s="332" t="str">
        <f>'III skyrius'!D17</f>
        <v>Nr. LT022-02-02-03</v>
      </c>
      <c r="G4" s="332"/>
      <c r="H4" s="332"/>
      <c r="I4" s="333" t="str">
        <f>'III skyrius'!C17</f>
        <v>Socialinių paslaugų įstaigų senyvo amžiaus asmenims infrastruktūros plėtra</v>
      </c>
      <c r="J4" s="333"/>
      <c r="K4" s="333"/>
      <c r="L4" s="333"/>
      <c r="M4" s="333"/>
      <c r="N4" s="333"/>
      <c r="O4" s="7"/>
      <c r="P4" s="7"/>
      <c r="Q4" s="7"/>
    </row>
    <row r="5" spans="2:17" ht="15.6" x14ac:dyDescent="0.3">
      <c r="B5" s="6"/>
      <c r="C5" s="6"/>
      <c r="D5" s="6"/>
      <c r="E5" s="6"/>
      <c r="F5" s="6"/>
      <c r="G5" s="6"/>
      <c r="H5" s="6"/>
      <c r="I5" s="6"/>
      <c r="J5" s="6"/>
      <c r="K5" s="6"/>
      <c r="L5" s="6"/>
      <c r="M5" s="6"/>
      <c r="N5" s="6"/>
      <c r="O5" s="6"/>
      <c r="P5" s="6"/>
      <c r="Q5" s="6"/>
    </row>
    <row r="6" spans="2:17" ht="15.6" x14ac:dyDescent="0.3">
      <c r="B6" s="248" t="s">
        <v>743</v>
      </c>
      <c r="C6" s="248"/>
      <c r="D6" s="248"/>
      <c r="E6" s="248"/>
      <c r="F6" s="248"/>
      <c r="G6" s="248"/>
      <c r="H6" s="248"/>
      <c r="I6" s="7"/>
      <c r="J6" s="7"/>
      <c r="K6" s="7"/>
      <c r="L6" s="7"/>
      <c r="M6" s="7"/>
      <c r="N6" s="7"/>
      <c r="O6" s="7"/>
      <c r="P6" s="7"/>
      <c r="Q6" s="7"/>
    </row>
    <row r="7" spans="2:17" ht="15.6" x14ac:dyDescent="0.3">
      <c r="B7" s="250" t="s">
        <v>3</v>
      </c>
      <c r="C7" s="250" t="s">
        <v>202</v>
      </c>
      <c r="D7" s="250"/>
      <c r="E7" s="249" t="s">
        <v>203</v>
      </c>
      <c r="F7" s="249"/>
      <c r="G7" s="249"/>
      <c r="H7" s="249" t="s">
        <v>204</v>
      </c>
      <c r="I7" s="249"/>
      <c r="J7" s="249"/>
      <c r="K7" s="250" t="s">
        <v>205</v>
      </c>
      <c r="L7" s="250"/>
      <c r="M7" s="250"/>
      <c r="N7" s="250"/>
    </row>
    <row r="8" spans="2:17" ht="31.2" x14ac:dyDescent="0.3">
      <c r="B8" s="250"/>
      <c r="C8" s="250"/>
      <c r="D8" s="250"/>
      <c r="E8" s="249"/>
      <c r="F8" s="249"/>
      <c r="G8" s="249"/>
      <c r="H8" s="249"/>
      <c r="I8" s="249"/>
      <c r="J8" s="249"/>
      <c r="K8" s="249" t="s">
        <v>206</v>
      </c>
      <c r="L8" s="249"/>
      <c r="M8" s="249"/>
      <c r="N8" s="3" t="s">
        <v>207</v>
      </c>
      <c r="O8" s="1"/>
      <c r="P8" s="1"/>
      <c r="Q8" s="1"/>
    </row>
    <row r="9" spans="2:17" ht="15.6" x14ac:dyDescent="0.3">
      <c r="B9" s="4">
        <v>1</v>
      </c>
      <c r="C9" s="283">
        <v>2</v>
      </c>
      <c r="D9" s="283"/>
      <c r="E9" s="283">
        <v>3</v>
      </c>
      <c r="F9" s="283"/>
      <c r="G9" s="283"/>
      <c r="H9" s="283">
        <v>4</v>
      </c>
      <c r="I9" s="283"/>
      <c r="J9" s="283"/>
      <c r="K9" s="283">
        <v>5</v>
      </c>
      <c r="L9" s="283"/>
      <c r="M9" s="283"/>
      <c r="N9" s="4">
        <v>6</v>
      </c>
    </row>
    <row r="10" spans="2:17" ht="15.6" x14ac:dyDescent="0.3">
      <c r="B10" s="259" t="s">
        <v>15</v>
      </c>
      <c r="C10" s="321" t="s">
        <v>744</v>
      </c>
      <c r="D10" s="322"/>
      <c r="E10" s="257" t="s">
        <v>745</v>
      </c>
      <c r="F10" s="325"/>
      <c r="G10" s="326"/>
      <c r="H10" s="340">
        <v>0</v>
      </c>
      <c r="I10" s="296"/>
      <c r="J10" s="296"/>
      <c r="K10" s="340">
        <v>0</v>
      </c>
      <c r="L10" s="296"/>
      <c r="M10" s="296"/>
      <c r="N10" s="14">
        <f>O39</f>
        <v>414</v>
      </c>
    </row>
    <row r="11" spans="2:17" ht="34.200000000000003" customHeight="1" x14ac:dyDescent="0.3">
      <c r="B11" s="260"/>
      <c r="C11" s="323"/>
      <c r="D11" s="324"/>
      <c r="E11" s="258"/>
      <c r="F11" s="327"/>
      <c r="G11" s="328"/>
      <c r="H11" s="337" t="s">
        <v>29</v>
      </c>
      <c r="I11" s="338"/>
      <c r="J11" s="339"/>
      <c r="K11" s="337" t="s">
        <v>41</v>
      </c>
      <c r="L11" s="338"/>
      <c r="M11" s="339"/>
      <c r="N11" s="12" t="str">
        <f>O40</f>
        <v>(2029)</v>
      </c>
    </row>
    <row r="14" spans="2:17" ht="15.6" x14ac:dyDescent="0.3">
      <c r="B14" s="248" t="s">
        <v>746</v>
      </c>
      <c r="C14" s="248"/>
      <c r="D14" s="248"/>
      <c r="E14" s="248"/>
      <c r="F14" s="248"/>
      <c r="G14" s="248"/>
    </row>
    <row r="15" spans="2:17" ht="15.6" x14ac:dyDescent="0.3">
      <c r="B15" s="274" t="s">
        <v>218</v>
      </c>
      <c r="C15" s="274"/>
      <c r="D15" s="274"/>
      <c r="E15" s="274"/>
      <c r="F15" s="274" t="s">
        <v>219</v>
      </c>
      <c r="G15" s="274"/>
      <c r="H15" s="274"/>
    </row>
    <row r="16" spans="2:17" ht="15.6" x14ac:dyDescent="0.3">
      <c r="B16" s="275">
        <v>1</v>
      </c>
      <c r="C16" s="275"/>
      <c r="D16" s="275"/>
      <c r="E16" s="275"/>
      <c r="F16" s="275">
        <v>2</v>
      </c>
      <c r="G16" s="275"/>
      <c r="H16" s="275"/>
    </row>
    <row r="17" spans="2:8" ht="15.6" x14ac:dyDescent="0.3">
      <c r="B17" s="272" t="s">
        <v>220</v>
      </c>
      <c r="C17" s="272"/>
      <c r="D17" s="272"/>
      <c r="E17" s="272"/>
      <c r="F17" s="273">
        <f>SUM(F18,F20,F22,F24)</f>
        <v>14333599.289999999</v>
      </c>
      <c r="G17" s="336"/>
      <c r="H17" s="336"/>
    </row>
    <row r="18" spans="2:8" ht="15.6" x14ac:dyDescent="0.3">
      <c r="B18" s="272" t="s">
        <v>221</v>
      </c>
      <c r="C18" s="272"/>
      <c r="D18" s="272"/>
      <c r="E18" s="272"/>
      <c r="F18" s="341">
        <f>F19</f>
        <v>0</v>
      </c>
      <c r="G18" s="341"/>
      <c r="H18" s="341"/>
    </row>
    <row r="19" spans="2:8" ht="15.6" x14ac:dyDescent="0.3">
      <c r="B19" s="271" t="s">
        <v>222</v>
      </c>
      <c r="C19" s="271"/>
      <c r="D19" s="271"/>
      <c r="E19" s="271"/>
      <c r="F19" s="341">
        <f>J61</f>
        <v>0</v>
      </c>
      <c r="G19" s="336"/>
      <c r="H19" s="336"/>
    </row>
    <row r="20" spans="2:8" ht="33" customHeight="1" x14ac:dyDescent="0.3">
      <c r="B20" s="272" t="s">
        <v>223</v>
      </c>
      <c r="C20" s="272"/>
      <c r="D20" s="272"/>
      <c r="E20" s="272"/>
      <c r="F20" s="273">
        <f>F21</f>
        <v>0</v>
      </c>
      <c r="G20" s="336"/>
      <c r="H20" s="336"/>
    </row>
    <row r="21" spans="2:8" ht="15.6" x14ac:dyDescent="0.3">
      <c r="B21" s="271" t="s">
        <v>224</v>
      </c>
      <c r="C21" s="271"/>
      <c r="D21" s="271"/>
      <c r="E21" s="271"/>
      <c r="F21" s="273">
        <f>K61</f>
        <v>0</v>
      </c>
      <c r="G21" s="336"/>
      <c r="H21" s="336"/>
    </row>
    <row r="22" spans="2:8" ht="15.6" x14ac:dyDescent="0.3">
      <c r="B22" s="272" t="s">
        <v>225</v>
      </c>
      <c r="C22" s="272"/>
      <c r="D22" s="272"/>
      <c r="E22" s="272"/>
      <c r="F22" s="273">
        <f>F23</f>
        <v>14333599.289999999</v>
      </c>
      <c r="G22" s="336"/>
      <c r="H22" s="336"/>
    </row>
    <row r="23" spans="2:8" ht="15.6" x14ac:dyDescent="0.3">
      <c r="B23" s="271" t="s">
        <v>226</v>
      </c>
      <c r="C23" s="271"/>
      <c r="D23" s="271"/>
      <c r="E23" s="271"/>
      <c r="F23" s="273">
        <f>L61</f>
        <v>14333599.289999999</v>
      </c>
      <c r="G23" s="336"/>
      <c r="H23" s="336"/>
    </row>
    <row r="24" spans="2:8" ht="15.6" x14ac:dyDescent="0.3">
      <c r="B24" s="272" t="s">
        <v>227</v>
      </c>
      <c r="C24" s="272"/>
      <c r="D24" s="272"/>
      <c r="E24" s="272"/>
      <c r="F24" s="341">
        <f>F25</f>
        <v>0</v>
      </c>
      <c r="G24" s="341"/>
      <c r="H24" s="341"/>
    </row>
    <row r="25" spans="2:8" ht="15.6" x14ac:dyDescent="0.3">
      <c r="B25" s="271" t="s">
        <v>228</v>
      </c>
      <c r="C25" s="271"/>
      <c r="D25" s="271"/>
      <c r="E25" s="271"/>
      <c r="F25" s="341">
        <v>0</v>
      </c>
      <c r="G25" s="341"/>
      <c r="H25" s="341"/>
    </row>
    <row r="26" spans="2:8" ht="15.6" x14ac:dyDescent="0.3">
      <c r="B26" s="272" t="s">
        <v>229</v>
      </c>
      <c r="C26" s="272"/>
      <c r="D26" s="272"/>
      <c r="E26" s="272"/>
      <c r="F26" s="273">
        <f>SUM(F27:H29)</f>
        <v>2529459.5999999996</v>
      </c>
      <c r="G26" s="336"/>
      <c r="H26" s="336"/>
    </row>
    <row r="27" spans="2:8" ht="15.6" x14ac:dyDescent="0.3">
      <c r="B27" s="271" t="s">
        <v>230</v>
      </c>
      <c r="C27" s="271"/>
      <c r="D27" s="271"/>
      <c r="E27" s="271"/>
      <c r="F27" s="273">
        <f>M61</f>
        <v>2529459.5999999996</v>
      </c>
      <c r="G27" s="336"/>
      <c r="H27" s="336"/>
    </row>
    <row r="28" spans="2:8" ht="15.6" x14ac:dyDescent="0.3">
      <c r="B28" s="271" t="s">
        <v>231</v>
      </c>
      <c r="C28" s="271"/>
      <c r="D28" s="271"/>
      <c r="E28" s="271"/>
      <c r="F28" s="341">
        <v>0</v>
      </c>
      <c r="G28" s="341"/>
      <c r="H28" s="341"/>
    </row>
    <row r="29" spans="2:8" ht="15.6" x14ac:dyDescent="0.3">
      <c r="B29" s="271" t="s">
        <v>232</v>
      </c>
      <c r="C29" s="271"/>
      <c r="D29" s="271"/>
      <c r="E29" s="271"/>
      <c r="F29" s="341">
        <v>0</v>
      </c>
      <c r="G29" s="341"/>
      <c r="H29" s="341"/>
    </row>
    <row r="30" spans="2:8" ht="15.6" x14ac:dyDescent="0.3">
      <c r="B30" s="272" t="s">
        <v>233</v>
      </c>
      <c r="C30" s="272"/>
      <c r="D30" s="272"/>
      <c r="E30" s="272"/>
      <c r="F30" s="273">
        <f>SUM(F17,F26)</f>
        <v>16863058.890000001</v>
      </c>
      <c r="G30" s="336"/>
      <c r="H30" s="336"/>
    </row>
    <row r="32" spans="2:8" ht="15.6" x14ac:dyDescent="0.3">
      <c r="B32" s="248" t="s">
        <v>747</v>
      </c>
      <c r="C32" s="248"/>
      <c r="D32" s="248"/>
      <c r="E32" s="248"/>
      <c r="F32" s="248"/>
      <c r="G32" s="248"/>
      <c r="H32" s="248"/>
    </row>
    <row r="33" spans="2:20" ht="15.6" x14ac:dyDescent="0.3">
      <c r="B33" s="249" t="s">
        <v>235</v>
      </c>
      <c r="C33" s="249" t="s">
        <v>236</v>
      </c>
      <c r="D33" s="249" t="s">
        <v>237</v>
      </c>
      <c r="E33" s="249" t="s">
        <v>238</v>
      </c>
      <c r="F33" s="249" t="s">
        <v>239</v>
      </c>
      <c r="G33" s="249" t="s">
        <v>240</v>
      </c>
      <c r="H33" s="249" t="s">
        <v>241</v>
      </c>
      <c r="I33" s="249" t="s">
        <v>242</v>
      </c>
      <c r="J33" s="249"/>
      <c r="K33" s="249"/>
      <c r="L33" s="249"/>
      <c r="M33" s="249"/>
      <c r="N33" s="249" t="s">
        <v>6</v>
      </c>
      <c r="O33" s="249"/>
      <c r="P33" s="249" t="s">
        <v>243</v>
      </c>
      <c r="Q33" s="249" t="s">
        <v>244</v>
      </c>
    </row>
    <row r="34" spans="2:20" ht="15.6" x14ac:dyDescent="0.3">
      <c r="B34" s="249"/>
      <c r="C34" s="249"/>
      <c r="D34" s="249"/>
      <c r="E34" s="249"/>
      <c r="F34" s="249"/>
      <c r="G34" s="249"/>
      <c r="H34" s="249"/>
      <c r="I34" s="249" t="s">
        <v>141</v>
      </c>
      <c r="J34" s="249" t="s">
        <v>245</v>
      </c>
      <c r="K34" s="249"/>
      <c r="L34" s="249"/>
      <c r="M34" s="249" t="s">
        <v>246</v>
      </c>
      <c r="N34" s="249" t="s">
        <v>247</v>
      </c>
      <c r="O34" s="249" t="s">
        <v>248</v>
      </c>
      <c r="P34" s="249"/>
      <c r="Q34" s="249"/>
    </row>
    <row r="35" spans="2:20" ht="93.6" x14ac:dyDescent="0.3">
      <c r="B35" s="249"/>
      <c r="C35" s="249"/>
      <c r="D35" s="249"/>
      <c r="E35" s="249"/>
      <c r="F35" s="249"/>
      <c r="G35" s="249"/>
      <c r="H35" s="249"/>
      <c r="I35" s="249"/>
      <c r="J35" s="3" t="s">
        <v>249</v>
      </c>
      <c r="K35" s="3" t="s">
        <v>250</v>
      </c>
      <c r="L35" s="3" t="s">
        <v>251</v>
      </c>
      <c r="M35" s="249"/>
      <c r="N35" s="249"/>
      <c r="O35" s="249"/>
      <c r="P35" s="249"/>
      <c r="Q35" s="249"/>
    </row>
    <row r="36" spans="2:20"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20" ht="15.6" customHeight="1" x14ac:dyDescent="0.3">
      <c r="B37" s="268" t="s">
        <v>748</v>
      </c>
      <c r="C37" s="342" t="s">
        <v>253</v>
      </c>
      <c r="D37" s="268" t="s">
        <v>749</v>
      </c>
      <c r="E37" s="268" t="s">
        <v>749</v>
      </c>
      <c r="F37" s="342" t="s">
        <v>255</v>
      </c>
      <c r="G37" s="268" t="s">
        <v>353</v>
      </c>
      <c r="H37" s="342" t="s">
        <v>257</v>
      </c>
      <c r="I37" s="343">
        <f>I61</f>
        <v>16863058.889999997</v>
      </c>
      <c r="J37" s="343">
        <f t="shared" ref="J37:M37" si="0">J61</f>
        <v>0</v>
      </c>
      <c r="K37" s="343">
        <f t="shared" si="0"/>
        <v>0</v>
      </c>
      <c r="L37" s="343">
        <f t="shared" si="0"/>
        <v>14333599.289999999</v>
      </c>
      <c r="M37" s="343">
        <f t="shared" si="0"/>
        <v>2529459.5999999996</v>
      </c>
      <c r="N37" s="268" t="s">
        <v>750</v>
      </c>
      <c r="O37" s="14">
        <f>O41+O45+O49+O53+O57</f>
        <v>414</v>
      </c>
      <c r="P37" s="320" t="s">
        <v>20</v>
      </c>
      <c r="Q37" s="342" t="s">
        <v>375</v>
      </c>
    </row>
    <row r="38" spans="2:20" ht="41.4" customHeight="1" x14ac:dyDescent="0.3">
      <c r="B38" s="268"/>
      <c r="C38" s="342"/>
      <c r="D38" s="268"/>
      <c r="E38" s="268"/>
      <c r="F38" s="342"/>
      <c r="G38" s="268"/>
      <c r="H38" s="342"/>
      <c r="I38" s="343"/>
      <c r="J38" s="343"/>
      <c r="K38" s="343"/>
      <c r="L38" s="343"/>
      <c r="M38" s="343"/>
      <c r="N38" s="268"/>
      <c r="O38" s="12" t="s">
        <v>42</v>
      </c>
      <c r="P38" s="320"/>
      <c r="Q38" s="342"/>
      <c r="S38" s="28"/>
      <c r="T38" s="27"/>
    </row>
    <row r="39" spans="2:20" ht="15.6" customHeight="1" x14ac:dyDescent="0.3">
      <c r="B39" s="268"/>
      <c r="C39" s="342"/>
      <c r="D39" s="268"/>
      <c r="E39" s="268"/>
      <c r="F39" s="342"/>
      <c r="G39" s="268"/>
      <c r="H39" s="342"/>
      <c r="I39" s="343"/>
      <c r="J39" s="343"/>
      <c r="K39" s="343"/>
      <c r="L39" s="343"/>
      <c r="M39" s="343"/>
      <c r="N39" s="268" t="s">
        <v>751</v>
      </c>
      <c r="O39" s="14">
        <f>O43+O47+O51+O55+O59</f>
        <v>414</v>
      </c>
      <c r="P39" s="320" t="s">
        <v>20</v>
      </c>
      <c r="Q39" s="342" t="s">
        <v>375</v>
      </c>
      <c r="S39" s="28"/>
    </row>
    <row r="40" spans="2:20" ht="65.400000000000006" customHeight="1" x14ac:dyDescent="0.3">
      <c r="B40" s="268"/>
      <c r="C40" s="342"/>
      <c r="D40" s="268"/>
      <c r="E40" s="268"/>
      <c r="F40" s="342"/>
      <c r="G40" s="268"/>
      <c r="H40" s="342"/>
      <c r="I40" s="343"/>
      <c r="J40" s="343"/>
      <c r="K40" s="343"/>
      <c r="L40" s="343"/>
      <c r="M40" s="343"/>
      <c r="N40" s="268"/>
      <c r="O40" s="12" t="s">
        <v>42</v>
      </c>
      <c r="P40" s="320"/>
      <c r="Q40" s="342"/>
    </row>
    <row r="41" spans="2:20" ht="15.6" customHeight="1" x14ac:dyDescent="0.3">
      <c r="B41" s="245" t="s">
        <v>752</v>
      </c>
      <c r="C41" s="293" t="s">
        <v>20</v>
      </c>
      <c r="D41" s="245" t="s">
        <v>753</v>
      </c>
      <c r="E41" s="245" t="s">
        <v>297</v>
      </c>
      <c r="F41" s="293" t="s">
        <v>20</v>
      </c>
      <c r="G41" s="245" t="s">
        <v>270</v>
      </c>
      <c r="H41" s="293" t="s">
        <v>20</v>
      </c>
      <c r="I41" s="290">
        <f t="shared" ref="I41" si="1">L41+M41</f>
        <v>9378976.629999999</v>
      </c>
      <c r="J41" s="287">
        <v>0</v>
      </c>
      <c r="K41" s="304">
        <v>0</v>
      </c>
      <c r="L41" s="304">
        <v>7972130.1299999999</v>
      </c>
      <c r="M41" s="304">
        <v>1406846.5</v>
      </c>
      <c r="N41" s="268" t="s">
        <v>750</v>
      </c>
      <c r="O41" s="13">
        <v>200</v>
      </c>
      <c r="P41" s="279" t="s">
        <v>279</v>
      </c>
      <c r="Q41" s="279" t="s">
        <v>375</v>
      </c>
    </row>
    <row r="42" spans="2:20" ht="46.95" customHeight="1" x14ac:dyDescent="0.3">
      <c r="B42" s="246"/>
      <c r="C42" s="294"/>
      <c r="D42" s="246"/>
      <c r="E42" s="246"/>
      <c r="F42" s="294"/>
      <c r="G42" s="246"/>
      <c r="H42" s="294"/>
      <c r="I42" s="291"/>
      <c r="J42" s="288"/>
      <c r="K42" s="305"/>
      <c r="L42" s="305"/>
      <c r="M42" s="305"/>
      <c r="N42" s="268"/>
      <c r="O42" s="12" t="s">
        <v>42</v>
      </c>
      <c r="P42" s="280"/>
      <c r="Q42" s="280"/>
    </row>
    <row r="43" spans="2:20" ht="15.6" customHeight="1" x14ac:dyDescent="0.3">
      <c r="B43" s="246"/>
      <c r="C43" s="294"/>
      <c r="D43" s="246"/>
      <c r="E43" s="246"/>
      <c r="F43" s="294"/>
      <c r="G43" s="246"/>
      <c r="H43" s="294"/>
      <c r="I43" s="291"/>
      <c r="J43" s="288"/>
      <c r="K43" s="305"/>
      <c r="L43" s="305"/>
      <c r="M43" s="305"/>
      <c r="N43" s="268" t="s">
        <v>751</v>
      </c>
      <c r="O43" s="13">
        <v>200</v>
      </c>
      <c r="P43" s="280"/>
      <c r="Q43" s="280"/>
    </row>
    <row r="44" spans="2:20" ht="69" customHeight="1" x14ac:dyDescent="0.3">
      <c r="B44" s="252"/>
      <c r="C44" s="295"/>
      <c r="D44" s="252"/>
      <c r="E44" s="252"/>
      <c r="F44" s="295"/>
      <c r="G44" s="252"/>
      <c r="H44" s="295"/>
      <c r="I44" s="292"/>
      <c r="J44" s="289"/>
      <c r="K44" s="306"/>
      <c r="L44" s="306"/>
      <c r="M44" s="306"/>
      <c r="N44" s="268"/>
      <c r="O44" s="12" t="s">
        <v>42</v>
      </c>
      <c r="P44" s="281"/>
      <c r="Q44" s="281"/>
    </row>
    <row r="45" spans="2:20" ht="15.6" customHeight="1" x14ac:dyDescent="0.3">
      <c r="B45" s="245" t="s">
        <v>754</v>
      </c>
      <c r="C45" s="293" t="s">
        <v>20</v>
      </c>
      <c r="D45" s="245" t="s">
        <v>755</v>
      </c>
      <c r="E45" s="293" t="s">
        <v>20</v>
      </c>
      <c r="F45" s="293" t="s">
        <v>20</v>
      </c>
      <c r="G45" s="245" t="s">
        <v>270</v>
      </c>
      <c r="H45" s="293" t="s">
        <v>20</v>
      </c>
      <c r="I45" s="290">
        <f t="shared" ref="I45" si="2">L45+M45</f>
        <v>1003237.7000000001</v>
      </c>
      <c r="J45" s="287">
        <v>0</v>
      </c>
      <c r="K45" s="304">
        <v>0</v>
      </c>
      <c r="L45" s="304">
        <v>852752.04</v>
      </c>
      <c r="M45" s="304">
        <v>150485.66</v>
      </c>
      <c r="N45" s="268" t="s">
        <v>750</v>
      </c>
      <c r="O45" s="13">
        <v>12</v>
      </c>
      <c r="P45" s="279" t="s">
        <v>359</v>
      </c>
      <c r="Q45" s="279" t="s">
        <v>413</v>
      </c>
    </row>
    <row r="46" spans="2:20" ht="47.4" customHeight="1" x14ac:dyDescent="0.3">
      <c r="B46" s="246"/>
      <c r="C46" s="294"/>
      <c r="D46" s="246"/>
      <c r="E46" s="294"/>
      <c r="F46" s="294"/>
      <c r="G46" s="246"/>
      <c r="H46" s="294"/>
      <c r="I46" s="291"/>
      <c r="J46" s="288"/>
      <c r="K46" s="305"/>
      <c r="L46" s="305"/>
      <c r="M46" s="305"/>
      <c r="N46" s="268"/>
      <c r="O46" s="12" t="s">
        <v>42</v>
      </c>
      <c r="P46" s="280"/>
      <c r="Q46" s="280"/>
    </row>
    <row r="47" spans="2:20" ht="15.6" customHeight="1" x14ac:dyDescent="0.3">
      <c r="B47" s="246"/>
      <c r="C47" s="294"/>
      <c r="D47" s="246"/>
      <c r="E47" s="294"/>
      <c r="F47" s="294"/>
      <c r="G47" s="246"/>
      <c r="H47" s="294"/>
      <c r="I47" s="291"/>
      <c r="J47" s="288"/>
      <c r="K47" s="305"/>
      <c r="L47" s="305"/>
      <c r="M47" s="305"/>
      <c r="N47" s="268" t="s">
        <v>751</v>
      </c>
      <c r="O47" s="13">
        <v>12</v>
      </c>
      <c r="P47" s="280"/>
      <c r="Q47" s="280"/>
    </row>
    <row r="48" spans="2:20" ht="76.95" customHeight="1" x14ac:dyDescent="0.3">
      <c r="B48" s="252"/>
      <c r="C48" s="295"/>
      <c r="D48" s="252"/>
      <c r="E48" s="295"/>
      <c r="F48" s="295"/>
      <c r="G48" s="252"/>
      <c r="H48" s="295"/>
      <c r="I48" s="292"/>
      <c r="J48" s="289"/>
      <c r="K48" s="306"/>
      <c r="L48" s="306"/>
      <c r="M48" s="306"/>
      <c r="N48" s="268"/>
      <c r="O48" s="12" t="s">
        <v>42</v>
      </c>
      <c r="P48" s="281"/>
      <c r="Q48" s="281"/>
    </row>
    <row r="49" spans="2:17" ht="15.6" customHeight="1" x14ac:dyDescent="0.3">
      <c r="B49" s="245" t="s">
        <v>756</v>
      </c>
      <c r="C49" s="293" t="s">
        <v>20</v>
      </c>
      <c r="D49" s="245" t="s">
        <v>286</v>
      </c>
      <c r="E49" s="245" t="s">
        <v>757</v>
      </c>
      <c r="F49" s="293" t="s">
        <v>20</v>
      </c>
      <c r="G49" s="245" t="s">
        <v>270</v>
      </c>
      <c r="H49" s="293" t="s">
        <v>20</v>
      </c>
      <c r="I49" s="290">
        <f t="shared" ref="I49" si="3">L49+M49</f>
        <v>1735295</v>
      </c>
      <c r="J49" s="287">
        <v>0</v>
      </c>
      <c r="K49" s="304">
        <v>0</v>
      </c>
      <c r="L49" s="304">
        <v>1475000</v>
      </c>
      <c r="M49" s="304">
        <v>260295</v>
      </c>
      <c r="N49" s="268" t="s">
        <v>750</v>
      </c>
      <c r="O49" s="13">
        <v>130</v>
      </c>
      <c r="P49" s="279" t="s">
        <v>383</v>
      </c>
      <c r="Q49" s="279" t="s">
        <v>415</v>
      </c>
    </row>
    <row r="50" spans="2:17" ht="45.6" customHeight="1" x14ac:dyDescent="0.3">
      <c r="B50" s="246"/>
      <c r="C50" s="294"/>
      <c r="D50" s="246"/>
      <c r="E50" s="244"/>
      <c r="F50" s="294"/>
      <c r="G50" s="246"/>
      <c r="H50" s="294"/>
      <c r="I50" s="291"/>
      <c r="J50" s="288"/>
      <c r="K50" s="305"/>
      <c r="L50" s="305"/>
      <c r="M50" s="305"/>
      <c r="N50" s="268"/>
      <c r="O50" s="12" t="s">
        <v>126</v>
      </c>
      <c r="P50" s="280"/>
      <c r="Q50" s="280"/>
    </row>
    <row r="51" spans="2:17" ht="15.6" customHeight="1" x14ac:dyDescent="0.3">
      <c r="B51" s="246"/>
      <c r="C51" s="294"/>
      <c r="D51" s="246"/>
      <c r="E51" s="244"/>
      <c r="F51" s="294"/>
      <c r="G51" s="246"/>
      <c r="H51" s="294"/>
      <c r="I51" s="291"/>
      <c r="J51" s="288"/>
      <c r="K51" s="305"/>
      <c r="L51" s="305"/>
      <c r="M51" s="305"/>
      <c r="N51" s="268" t="s">
        <v>751</v>
      </c>
      <c r="O51" s="13">
        <v>130</v>
      </c>
      <c r="P51" s="280"/>
      <c r="Q51" s="280"/>
    </row>
    <row r="52" spans="2:17" ht="78.599999999999994" customHeight="1" x14ac:dyDescent="0.3">
      <c r="B52" s="252"/>
      <c r="C52" s="295"/>
      <c r="D52" s="252"/>
      <c r="E52" s="251"/>
      <c r="F52" s="295"/>
      <c r="G52" s="252"/>
      <c r="H52" s="295"/>
      <c r="I52" s="292"/>
      <c r="J52" s="289"/>
      <c r="K52" s="306"/>
      <c r="L52" s="306"/>
      <c r="M52" s="306"/>
      <c r="N52" s="268"/>
      <c r="O52" s="12" t="s">
        <v>42</v>
      </c>
      <c r="P52" s="281"/>
      <c r="Q52" s="281"/>
    </row>
    <row r="53" spans="2:17" ht="15.6" customHeight="1" x14ac:dyDescent="0.3">
      <c r="B53" s="245" t="s">
        <v>758</v>
      </c>
      <c r="C53" s="293" t="s">
        <v>20</v>
      </c>
      <c r="D53" s="245" t="s">
        <v>277</v>
      </c>
      <c r="E53" s="245" t="s">
        <v>568</v>
      </c>
      <c r="F53" s="293" t="s">
        <v>20</v>
      </c>
      <c r="G53" s="245" t="s">
        <v>270</v>
      </c>
      <c r="H53" s="293" t="s">
        <v>20</v>
      </c>
      <c r="I53" s="290">
        <f>L53+M53</f>
        <v>4157314.2600000002</v>
      </c>
      <c r="J53" s="287">
        <v>0</v>
      </c>
      <c r="K53" s="304">
        <v>0</v>
      </c>
      <c r="L53" s="304">
        <v>3533717.12</v>
      </c>
      <c r="M53" s="304">
        <v>623597.14</v>
      </c>
      <c r="N53" s="268" t="s">
        <v>750</v>
      </c>
      <c r="O53" s="13">
        <v>50</v>
      </c>
      <c r="P53" s="279" t="s">
        <v>306</v>
      </c>
      <c r="Q53" s="279" t="s">
        <v>375</v>
      </c>
    </row>
    <row r="54" spans="2:17" ht="37.950000000000003" customHeight="1" x14ac:dyDescent="0.3">
      <c r="B54" s="246"/>
      <c r="C54" s="294"/>
      <c r="D54" s="246"/>
      <c r="E54" s="246"/>
      <c r="F54" s="294"/>
      <c r="G54" s="246"/>
      <c r="H54" s="294"/>
      <c r="I54" s="291"/>
      <c r="J54" s="288"/>
      <c r="K54" s="305"/>
      <c r="L54" s="305"/>
      <c r="M54" s="305"/>
      <c r="N54" s="268"/>
      <c r="O54" s="12" t="s">
        <v>42</v>
      </c>
      <c r="P54" s="280"/>
      <c r="Q54" s="280"/>
    </row>
    <row r="55" spans="2:17" ht="15.6" customHeight="1" x14ac:dyDescent="0.3">
      <c r="B55" s="246"/>
      <c r="C55" s="294"/>
      <c r="D55" s="246"/>
      <c r="E55" s="246"/>
      <c r="F55" s="294"/>
      <c r="G55" s="246"/>
      <c r="H55" s="294"/>
      <c r="I55" s="291"/>
      <c r="J55" s="288"/>
      <c r="K55" s="305"/>
      <c r="L55" s="305"/>
      <c r="M55" s="305"/>
      <c r="N55" s="268" t="s">
        <v>751</v>
      </c>
      <c r="O55" s="13">
        <v>50</v>
      </c>
      <c r="P55" s="280"/>
      <c r="Q55" s="280"/>
    </row>
    <row r="56" spans="2:17" ht="65.400000000000006" customHeight="1" x14ac:dyDescent="0.3">
      <c r="B56" s="252"/>
      <c r="C56" s="295"/>
      <c r="D56" s="252"/>
      <c r="E56" s="252"/>
      <c r="F56" s="295"/>
      <c r="G56" s="252"/>
      <c r="H56" s="295"/>
      <c r="I56" s="292"/>
      <c r="J56" s="289"/>
      <c r="K56" s="306"/>
      <c r="L56" s="306"/>
      <c r="M56" s="306"/>
      <c r="N56" s="268"/>
      <c r="O56" s="12" t="s">
        <v>42</v>
      </c>
      <c r="P56" s="281"/>
      <c r="Q56" s="281"/>
    </row>
    <row r="57" spans="2:17" ht="15.6" customHeight="1" x14ac:dyDescent="0.3">
      <c r="B57" s="245" t="s">
        <v>759</v>
      </c>
      <c r="C57" s="293" t="s">
        <v>20</v>
      </c>
      <c r="D57" s="245" t="s">
        <v>760</v>
      </c>
      <c r="E57" s="245" t="s">
        <v>281</v>
      </c>
      <c r="F57" s="293" t="s">
        <v>20</v>
      </c>
      <c r="G57" s="245" t="s">
        <v>270</v>
      </c>
      <c r="H57" s="293" t="s">
        <v>20</v>
      </c>
      <c r="I57" s="290">
        <f>L57+M57</f>
        <v>588235.30000000005</v>
      </c>
      <c r="J57" s="287">
        <v>0</v>
      </c>
      <c r="K57" s="304">
        <v>0</v>
      </c>
      <c r="L57" s="304">
        <v>500000</v>
      </c>
      <c r="M57" s="304">
        <v>88235.3</v>
      </c>
      <c r="N57" s="268" t="s">
        <v>750</v>
      </c>
      <c r="O57" s="13">
        <v>22</v>
      </c>
      <c r="P57" s="279" t="s">
        <v>383</v>
      </c>
      <c r="Q57" s="279" t="s">
        <v>415</v>
      </c>
    </row>
    <row r="58" spans="2:17" ht="41.4" customHeight="1" x14ac:dyDescent="0.3">
      <c r="B58" s="246"/>
      <c r="C58" s="294"/>
      <c r="D58" s="246"/>
      <c r="E58" s="246"/>
      <c r="F58" s="294"/>
      <c r="G58" s="246"/>
      <c r="H58" s="294"/>
      <c r="I58" s="291"/>
      <c r="J58" s="288"/>
      <c r="K58" s="305"/>
      <c r="L58" s="305"/>
      <c r="M58" s="305"/>
      <c r="N58" s="268"/>
      <c r="O58" s="12" t="s">
        <v>126</v>
      </c>
      <c r="P58" s="280"/>
      <c r="Q58" s="280"/>
    </row>
    <row r="59" spans="2:17" ht="15.6" customHeight="1" x14ac:dyDescent="0.3">
      <c r="B59" s="246"/>
      <c r="C59" s="294"/>
      <c r="D59" s="246"/>
      <c r="E59" s="246"/>
      <c r="F59" s="294"/>
      <c r="G59" s="246"/>
      <c r="H59" s="294"/>
      <c r="I59" s="291"/>
      <c r="J59" s="288"/>
      <c r="K59" s="305"/>
      <c r="L59" s="305"/>
      <c r="M59" s="305"/>
      <c r="N59" s="268" t="s">
        <v>751</v>
      </c>
      <c r="O59" s="13">
        <v>22</v>
      </c>
      <c r="P59" s="280"/>
      <c r="Q59" s="280"/>
    </row>
    <row r="60" spans="2:17" ht="62.4" customHeight="1" x14ac:dyDescent="0.3">
      <c r="B60" s="252"/>
      <c r="C60" s="295"/>
      <c r="D60" s="252"/>
      <c r="E60" s="252"/>
      <c r="F60" s="295"/>
      <c r="G60" s="252"/>
      <c r="H60" s="295"/>
      <c r="I60" s="292"/>
      <c r="J60" s="289"/>
      <c r="K60" s="306"/>
      <c r="L60" s="306"/>
      <c r="M60" s="306"/>
      <c r="N60" s="268"/>
      <c r="O60" s="12" t="s">
        <v>42</v>
      </c>
      <c r="P60" s="281"/>
      <c r="Q60" s="281"/>
    </row>
    <row r="61" spans="2:17" ht="15.6" customHeight="1" x14ac:dyDescent="0.3">
      <c r="B61" s="345" t="s">
        <v>314</v>
      </c>
      <c r="C61" s="345"/>
      <c r="D61" s="345"/>
      <c r="E61" s="345"/>
      <c r="F61" s="345"/>
      <c r="G61" s="345"/>
      <c r="H61" s="345"/>
      <c r="I61" s="10">
        <f>I41+I45+I49+I53+I57</f>
        <v>16863058.889999997</v>
      </c>
      <c r="J61" s="10">
        <f t="shared" ref="J61:M61" si="4">J41+J45+J49+J53+J57</f>
        <v>0</v>
      </c>
      <c r="K61" s="10">
        <f t="shared" si="4"/>
        <v>0</v>
      </c>
      <c r="L61" s="10">
        <f t="shared" si="4"/>
        <v>14333599.289999999</v>
      </c>
      <c r="M61" s="10">
        <f t="shared" si="4"/>
        <v>2529459.5999999996</v>
      </c>
      <c r="N61" s="346"/>
      <c r="O61" s="346"/>
      <c r="P61" s="346"/>
      <c r="Q61" s="346"/>
    </row>
    <row r="62" spans="2:17" ht="15.6" x14ac:dyDescent="0.3">
      <c r="B62" s="19"/>
      <c r="C62" s="18"/>
      <c r="D62" s="19"/>
      <c r="E62" s="18"/>
      <c r="F62" s="18"/>
      <c r="G62" s="19"/>
      <c r="H62" s="18"/>
      <c r="I62" s="22"/>
      <c r="J62" s="18"/>
      <c r="K62" s="23"/>
      <c r="L62" s="23"/>
      <c r="M62" s="23"/>
      <c r="N62" s="19"/>
      <c r="O62" s="17"/>
      <c r="P62" s="19"/>
      <c r="Q62" s="19"/>
    </row>
    <row r="63" spans="2:17" ht="15.6" x14ac:dyDescent="0.3">
      <c r="B63" s="307" t="s">
        <v>761</v>
      </c>
      <c r="C63" s="307"/>
      <c r="D63" s="307"/>
      <c r="E63" s="307"/>
      <c r="N63" s="19"/>
      <c r="O63" s="20"/>
      <c r="P63" s="21"/>
      <c r="Q63" s="19"/>
    </row>
    <row r="64" spans="2:17" ht="15.6" customHeight="1" x14ac:dyDescent="0.3">
      <c r="B64" s="11" t="s">
        <v>3</v>
      </c>
      <c r="C64" s="249" t="s">
        <v>317</v>
      </c>
      <c r="D64" s="249"/>
      <c r="E64" s="249"/>
      <c r="F64" s="250" t="s">
        <v>318</v>
      </c>
      <c r="G64" s="250"/>
      <c r="H64" s="250"/>
      <c r="I64" s="250"/>
      <c r="J64" s="249" t="s">
        <v>319</v>
      </c>
      <c r="K64" s="250"/>
      <c r="L64" s="250"/>
      <c r="M64" s="250"/>
      <c r="N64" s="19"/>
      <c r="O64" s="17"/>
      <c r="P64" s="21"/>
      <c r="Q64" s="19"/>
    </row>
    <row r="65" spans="2:17" ht="15.6" x14ac:dyDescent="0.3">
      <c r="B65" s="4">
        <v>1</v>
      </c>
      <c r="C65" s="283">
        <v>2</v>
      </c>
      <c r="D65" s="283"/>
      <c r="E65" s="283"/>
      <c r="F65" s="283">
        <v>3</v>
      </c>
      <c r="G65" s="283"/>
      <c r="H65" s="283"/>
      <c r="I65" s="283"/>
      <c r="J65" s="283">
        <v>4</v>
      </c>
      <c r="K65" s="283"/>
      <c r="L65" s="283"/>
      <c r="M65" s="283"/>
      <c r="N65" s="19"/>
      <c r="O65" s="20"/>
      <c r="P65" s="21"/>
      <c r="Q65" s="19"/>
    </row>
    <row r="66" spans="2:17" ht="15.6" x14ac:dyDescent="0.3">
      <c r="B66" s="8" t="s">
        <v>20</v>
      </c>
      <c r="C66" s="320" t="s">
        <v>20</v>
      </c>
      <c r="D66" s="320"/>
      <c r="E66" s="320"/>
      <c r="F66" s="320" t="s">
        <v>20</v>
      </c>
      <c r="G66" s="320"/>
      <c r="H66" s="320"/>
      <c r="I66" s="320"/>
      <c r="J66" s="320" t="s">
        <v>20</v>
      </c>
      <c r="K66" s="320"/>
      <c r="L66" s="320"/>
      <c r="M66" s="320"/>
      <c r="N66" s="19"/>
      <c r="O66" s="17"/>
      <c r="P66" s="21"/>
      <c r="Q66" s="19"/>
    </row>
    <row r="67" spans="2:17" ht="15.6" x14ac:dyDescent="0.3">
      <c r="N67" s="19"/>
      <c r="O67" s="20"/>
      <c r="P67" s="21"/>
      <c r="Q67" s="19"/>
    </row>
    <row r="68" spans="2:17" ht="15.6" x14ac:dyDescent="0.3">
      <c r="B68" s="307" t="s">
        <v>762</v>
      </c>
      <c r="C68" s="307"/>
      <c r="D68" s="307"/>
      <c r="E68" s="307"/>
      <c r="F68" s="307"/>
      <c r="N68" s="19"/>
      <c r="O68" s="17"/>
      <c r="P68" s="21"/>
      <c r="Q68" s="19"/>
    </row>
    <row r="69" spans="2:17" ht="15.6" customHeight="1" x14ac:dyDescent="0.3">
      <c r="B69" s="11" t="s">
        <v>3</v>
      </c>
      <c r="C69" s="250" t="s">
        <v>321</v>
      </c>
      <c r="D69" s="250"/>
      <c r="E69" s="250"/>
      <c r="F69" s="250" t="s">
        <v>318</v>
      </c>
      <c r="G69" s="250"/>
      <c r="H69" s="250"/>
      <c r="I69" s="250"/>
      <c r="J69" s="249" t="s">
        <v>322</v>
      </c>
      <c r="K69" s="250"/>
      <c r="L69" s="250"/>
      <c r="M69" s="250"/>
      <c r="N69" s="19"/>
      <c r="O69" s="20"/>
      <c r="P69" s="21"/>
      <c r="Q69" s="19"/>
    </row>
    <row r="70" spans="2:17" ht="15.6" x14ac:dyDescent="0.3">
      <c r="B70" s="4">
        <v>1</v>
      </c>
      <c r="C70" s="283">
        <v>2</v>
      </c>
      <c r="D70" s="283"/>
      <c r="E70" s="283"/>
      <c r="F70" s="283">
        <v>3</v>
      </c>
      <c r="G70" s="283"/>
      <c r="H70" s="283"/>
      <c r="I70" s="283"/>
      <c r="J70" s="283">
        <v>4</v>
      </c>
      <c r="K70" s="283"/>
      <c r="L70" s="283"/>
      <c r="M70" s="283"/>
      <c r="N70" s="19"/>
      <c r="O70" s="17"/>
      <c r="P70" s="21"/>
      <c r="Q70" s="19"/>
    </row>
    <row r="71" spans="2:17" ht="15.6" x14ac:dyDescent="0.3">
      <c r="B71" s="8" t="s">
        <v>20</v>
      </c>
      <c r="C71" s="320" t="s">
        <v>20</v>
      </c>
      <c r="D71" s="320"/>
      <c r="E71" s="320"/>
      <c r="F71" s="320" t="s">
        <v>20</v>
      </c>
      <c r="G71" s="320"/>
      <c r="H71" s="320"/>
      <c r="I71" s="320"/>
      <c r="J71" s="320" t="s">
        <v>20</v>
      </c>
      <c r="K71" s="320"/>
      <c r="L71" s="320"/>
      <c r="M71" s="320"/>
      <c r="N71" s="19"/>
      <c r="O71" s="16"/>
      <c r="P71" s="21"/>
      <c r="Q71" s="19"/>
    </row>
    <row r="72" spans="2:17" ht="15.6" x14ac:dyDescent="0.3">
      <c r="N72" s="19"/>
      <c r="O72" s="17"/>
      <c r="P72" s="21"/>
      <c r="Q72" s="19"/>
    </row>
    <row r="73" spans="2:17" ht="15.6" x14ac:dyDescent="0.3">
      <c r="B73" s="307" t="s">
        <v>763</v>
      </c>
      <c r="C73" s="307"/>
      <c r="D73" s="307"/>
    </row>
    <row r="74" spans="2:17" ht="15.6" x14ac:dyDescent="0.3">
      <c r="B74" s="11" t="s">
        <v>3</v>
      </c>
      <c r="C74" s="249" t="s">
        <v>324</v>
      </c>
      <c r="D74" s="249"/>
      <c r="E74" s="249"/>
      <c r="F74" s="309" t="s">
        <v>325</v>
      </c>
      <c r="G74" s="310"/>
      <c r="H74" s="310"/>
      <c r="I74" s="310"/>
      <c r="J74" s="310"/>
      <c r="K74" s="310"/>
      <c r="L74" s="310"/>
      <c r="M74" s="311"/>
    </row>
    <row r="75" spans="2:17" ht="15.6" x14ac:dyDescent="0.3">
      <c r="B75" s="4">
        <v>1</v>
      </c>
      <c r="C75" s="283">
        <v>2</v>
      </c>
      <c r="D75" s="283"/>
      <c r="E75" s="283"/>
      <c r="F75" s="312">
        <v>3</v>
      </c>
      <c r="G75" s="313"/>
      <c r="H75" s="313"/>
      <c r="I75" s="313"/>
      <c r="J75" s="313"/>
      <c r="K75" s="313"/>
      <c r="L75" s="313"/>
      <c r="M75" s="314"/>
    </row>
    <row r="76" spans="2:17" ht="16.2" customHeight="1" x14ac:dyDescent="0.3">
      <c r="B76" s="8" t="s">
        <v>20</v>
      </c>
      <c r="C76" s="318" t="s">
        <v>20</v>
      </c>
      <c r="D76" s="318"/>
      <c r="E76" s="318"/>
      <c r="F76" s="319" t="s">
        <v>20</v>
      </c>
      <c r="G76" s="316"/>
      <c r="H76" s="316"/>
      <c r="I76" s="316"/>
      <c r="J76" s="316"/>
      <c r="K76" s="316"/>
      <c r="L76" s="316"/>
      <c r="M76" s="317"/>
    </row>
    <row r="78" spans="2:17" ht="15.6" x14ac:dyDescent="0.3">
      <c r="B78" s="307" t="s">
        <v>764</v>
      </c>
      <c r="C78" s="307"/>
      <c r="D78" s="307"/>
      <c r="E78" s="307"/>
      <c r="F78" s="307"/>
      <c r="G78" s="307"/>
    </row>
    <row r="79" spans="2:17" ht="15.6" x14ac:dyDescent="0.3">
      <c r="B79" s="11" t="s">
        <v>3</v>
      </c>
      <c r="C79" s="309" t="s">
        <v>327</v>
      </c>
      <c r="D79" s="310"/>
      <c r="E79" s="310"/>
      <c r="F79" s="310"/>
      <c r="G79" s="310"/>
      <c r="H79" s="310"/>
      <c r="I79" s="310"/>
      <c r="J79" s="310"/>
      <c r="K79" s="310"/>
      <c r="L79" s="310"/>
      <c r="M79" s="311"/>
    </row>
    <row r="80" spans="2:17" ht="15.6" x14ac:dyDescent="0.3">
      <c r="B80" s="4">
        <v>1</v>
      </c>
      <c r="C80" s="312">
        <v>2</v>
      </c>
      <c r="D80" s="313"/>
      <c r="E80" s="313"/>
      <c r="F80" s="313"/>
      <c r="G80" s="313"/>
      <c r="H80" s="313"/>
      <c r="I80" s="313"/>
      <c r="J80" s="313"/>
      <c r="K80" s="313"/>
      <c r="L80" s="313"/>
      <c r="M80" s="314"/>
    </row>
    <row r="81" spans="2:13" ht="15.6" x14ac:dyDescent="0.3">
      <c r="B81" s="8" t="s">
        <v>20</v>
      </c>
      <c r="C81" s="315" t="s">
        <v>20</v>
      </c>
      <c r="D81" s="316"/>
      <c r="E81" s="316"/>
      <c r="F81" s="316"/>
      <c r="G81" s="316"/>
      <c r="H81" s="316"/>
      <c r="I81" s="316"/>
      <c r="J81" s="316"/>
      <c r="K81" s="316"/>
      <c r="L81" s="316"/>
      <c r="M81" s="317"/>
    </row>
  </sheetData>
  <mergeCells count="202">
    <mergeCell ref="B2:Q2"/>
    <mergeCell ref="F4:H4"/>
    <mergeCell ref="I4:N4"/>
    <mergeCell ref="B6:H6"/>
    <mergeCell ref="B7:B8"/>
    <mergeCell ref="C7:D8"/>
    <mergeCell ref="E7:G8"/>
    <mergeCell ref="H7:J8"/>
    <mergeCell ref="K7:N7"/>
    <mergeCell ref="K8:M8"/>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0:E20"/>
    <mergeCell ref="F20:H20"/>
    <mergeCell ref="B21:E21"/>
    <mergeCell ref="F21:H21"/>
    <mergeCell ref="B22:E22"/>
    <mergeCell ref="F22:H22"/>
    <mergeCell ref="B17:E17"/>
    <mergeCell ref="F17:H17"/>
    <mergeCell ref="B18:E18"/>
    <mergeCell ref="F18:H18"/>
    <mergeCell ref="B19:E19"/>
    <mergeCell ref="F19:H19"/>
    <mergeCell ref="B26:E26"/>
    <mergeCell ref="F26:H26"/>
    <mergeCell ref="B27:E27"/>
    <mergeCell ref="F27:H27"/>
    <mergeCell ref="B28:E28"/>
    <mergeCell ref="F28:H28"/>
    <mergeCell ref="B23:E23"/>
    <mergeCell ref="F23:H23"/>
    <mergeCell ref="B24:E24"/>
    <mergeCell ref="F24:H24"/>
    <mergeCell ref="B25:E25"/>
    <mergeCell ref="F25:H25"/>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37:B40"/>
    <mergeCell ref="C37:C40"/>
    <mergeCell ref="D37:D40"/>
    <mergeCell ref="E37:E40"/>
    <mergeCell ref="F37:F40"/>
    <mergeCell ref="G37:G40"/>
    <mergeCell ref="H37:H40"/>
    <mergeCell ref="I37:I40"/>
    <mergeCell ref="J37:J40"/>
    <mergeCell ref="K37:K40"/>
    <mergeCell ref="L37:L40"/>
    <mergeCell ref="M37:M40"/>
    <mergeCell ref="N37:N38"/>
    <mergeCell ref="P37:P38"/>
    <mergeCell ref="Q37:Q38"/>
    <mergeCell ref="N39:N40"/>
    <mergeCell ref="P39:P40"/>
    <mergeCell ref="Q39:Q40"/>
    <mergeCell ref="N41:N42"/>
    <mergeCell ref="P41:P44"/>
    <mergeCell ref="Q41:Q44"/>
    <mergeCell ref="N43:N44"/>
    <mergeCell ref="B45:B48"/>
    <mergeCell ref="C45:C48"/>
    <mergeCell ref="D45:D48"/>
    <mergeCell ref="E45:E48"/>
    <mergeCell ref="F45:F48"/>
    <mergeCell ref="G45:G48"/>
    <mergeCell ref="H41:H44"/>
    <mergeCell ref="I41:I44"/>
    <mergeCell ref="J41:J44"/>
    <mergeCell ref="K41:K44"/>
    <mergeCell ref="L41:L44"/>
    <mergeCell ref="M41:M44"/>
    <mergeCell ref="B41:B44"/>
    <mergeCell ref="C41:C44"/>
    <mergeCell ref="D41:D44"/>
    <mergeCell ref="E41:E44"/>
    <mergeCell ref="F41:F44"/>
    <mergeCell ref="G41:G44"/>
    <mergeCell ref="N45:N46"/>
    <mergeCell ref="P45:P48"/>
    <mergeCell ref="H49:H52"/>
    <mergeCell ref="I49:I52"/>
    <mergeCell ref="J49:J52"/>
    <mergeCell ref="Q45:Q48"/>
    <mergeCell ref="N47:N48"/>
    <mergeCell ref="B49:B52"/>
    <mergeCell ref="C49:C52"/>
    <mergeCell ref="D49:D52"/>
    <mergeCell ref="E49:E52"/>
    <mergeCell ref="F49:F52"/>
    <mergeCell ref="G49:G52"/>
    <mergeCell ref="H45:H48"/>
    <mergeCell ref="I45:I48"/>
    <mergeCell ref="J45:J48"/>
    <mergeCell ref="K45:K48"/>
    <mergeCell ref="L45:L48"/>
    <mergeCell ref="M45:M48"/>
    <mergeCell ref="N49:N50"/>
    <mergeCell ref="P49:P52"/>
    <mergeCell ref="Q49:Q52"/>
    <mergeCell ref="N51:N52"/>
    <mergeCell ref="K49:K52"/>
    <mergeCell ref="L49:L52"/>
    <mergeCell ref="M49:M52"/>
    <mergeCell ref="N53:N54"/>
    <mergeCell ref="P53:P56"/>
    <mergeCell ref="Q53:Q56"/>
    <mergeCell ref="N55:N56"/>
    <mergeCell ref="B57:B60"/>
    <mergeCell ref="C57:C60"/>
    <mergeCell ref="D57:D60"/>
    <mergeCell ref="E57:E60"/>
    <mergeCell ref="F57:F60"/>
    <mergeCell ref="G57:G60"/>
    <mergeCell ref="H53:H56"/>
    <mergeCell ref="I53:I56"/>
    <mergeCell ref="J53:J56"/>
    <mergeCell ref="K53:K56"/>
    <mergeCell ref="L53:L56"/>
    <mergeCell ref="M53:M56"/>
    <mergeCell ref="Q57:Q60"/>
    <mergeCell ref="N59:N60"/>
    <mergeCell ref="B53:B56"/>
    <mergeCell ref="C53:C56"/>
    <mergeCell ref="D53:D56"/>
    <mergeCell ref="E53:E56"/>
    <mergeCell ref="F53:F56"/>
    <mergeCell ref="G53:G56"/>
    <mergeCell ref="C64:E64"/>
    <mergeCell ref="F64:I64"/>
    <mergeCell ref="J64:M64"/>
    <mergeCell ref="C65:E65"/>
    <mergeCell ref="F65:I65"/>
    <mergeCell ref="J65:M65"/>
    <mergeCell ref="N57:N58"/>
    <mergeCell ref="P57:P60"/>
    <mergeCell ref="C70:E70"/>
    <mergeCell ref="F70:I70"/>
    <mergeCell ref="J70:M70"/>
    <mergeCell ref="B61:H61"/>
    <mergeCell ref="N61:Q61"/>
    <mergeCell ref="H57:H60"/>
    <mergeCell ref="I57:I60"/>
    <mergeCell ref="J57:J60"/>
    <mergeCell ref="K57:K60"/>
    <mergeCell ref="L57:L60"/>
    <mergeCell ref="M57:M60"/>
    <mergeCell ref="B63:E63"/>
    <mergeCell ref="C71:E71"/>
    <mergeCell ref="F71:I71"/>
    <mergeCell ref="J71:M71"/>
    <mergeCell ref="C66:E66"/>
    <mergeCell ref="F66:I66"/>
    <mergeCell ref="J66:M66"/>
    <mergeCell ref="B68:F68"/>
    <mergeCell ref="C69:E69"/>
    <mergeCell ref="F69:I69"/>
    <mergeCell ref="J69:M69"/>
    <mergeCell ref="B78:G78"/>
    <mergeCell ref="C79:M79"/>
    <mergeCell ref="C80:M80"/>
    <mergeCell ref="C81:M81"/>
    <mergeCell ref="B73:D73"/>
    <mergeCell ref="C74:E74"/>
    <mergeCell ref="F74:M74"/>
    <mergeCell ref="C75:E75"/>
    <mergeCell ref="F75:M75"/>
    <mergeCell ref="C76:E76"/>
    <mergeCell ref="F76:M76"/>
  </mergeCells>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FEB26E-802F-4D6C-8A27-0A63D7C47984}">
  <sheetPr>
    <pageSetUpPr fitToPage="1"/>
  </sheetPr>
  <dimension ref="A2:Q65"/>
  <sheetViews>
    <sheetView topLeftCell="A43" zoomScale="60" zoomScaleNormal="60" workbookViewId="0">
      <selection activeCell="Q39" sqref="Q39:Q40"/>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1" width="14.5546875" customWidth="1"/>
    <col min="12" max="12" width="17.44140625" customWidth="1"/>
    <col min="13" max="13" width="14.5546875" customWidth="1"/>
    <col min="14" max="14" width="44.5546875" customWidth="1"/>
    <col min="15" max="15" width="12.44140625" customWidth="1"/>
    <col min="16" max="17" width="14.44140625" customWidth="1"/>
  </cols>
  <sheetData>
    <row r="2" spans="2:17" ht="15.6" x14ac:dyDescent="0.3">
      <c r="B2" s="270" t="s">
        <v>765</v>
      </c>
      <c r="C2" s="270"/>
      <c r="D2" s="270"/>
      <c r="E2" s="270"/>
      <c r="F2" s="270"/>
      <c r="G2" s="270"/>
      <c r="H2" s="270"/>
      <c r="I2" s="270"/>
      <c r="J2" s="270"/>
      <c r="K2" s="270"/>
      <c r="L2" s="270"/>
      <c r="M2" s="270"/>
      <c r="N2" s="270"/>
      <c r="O2" s="270"/>
      <c r="P2" s="270"/>
      <c r="Q2" s="270"/>
    </row>
    <row r="3" spans="2:17" ht="15.6" x14ac:dyDescent="0.3">
      <c r="B3" s="6"/>
      <c r="C3" s="6"/>
      <c r="D3" s="6"/>
      <c r="E3" s="6"/>
      <c r="F3" s="6"/>
      <c r="G3" s="6"/>
      <c r="H3" s="6"/>
      <c r="I3" s="6"/>
      <c r="J3" s="6"/>
      <c r="K3" s="6"/>
      <c r="L3" s="6"/>
      <c r="M3" s="6"/>
      <c r="N3" s="6"/>
      <c r="O3" s="6"/>
      <c r="P3" s="6"/>
      <c r="Q3" s="6"/>
    </row>
    <row r="4" spans="2:17" ht="15.6" x14ac:dyDescent="0.3">
      <c r="B4" s="7"/>
      <c r="C4" s="7"/>
      <c r="D4" s="7"/>
      <c r="E4" s="7"/>
      <c r="F4" s="332" t="str">
        <f>'III skyrius'!D13</f>
        <v>Nr. LT022-01-05-01</v>
      </c>
      <c r="G4" s="332"/>
      <c r="H4" s="332"/>
      <c r="I4" s="333" t="str">
        <f>'III skyrius'!C13</f>
        <v>Praeityje užterštų ir pažeistų urbanizuotų teritorijų sutvarkymas</v>
      </c>
      <c r="J4" s="333"/>
      <c r="K4" s="333"/>
      <c r="L4" s="333"/>
      <c r="M4" s="333"/>
      <c r="N4" s="333"/>
      <c r="O4" s="7"/>
      <c r="P4" s="7"/>
      <c r="Q4" s="7"/>
    </row>
    <row r="5" spans="2:17" ht="15.6" x14ac:dyDescent="0.3">
      <c r="B5" s="6"/>
      <c r="C5" s="6"/>
      <c r="D5" s="6"/>
      <c r="E5" s="6"/>
      <c r="F5" s="6"/>
      <c r="G5" s="6"/>
      <c r="H5" s="6"/>
      <c r="I5" s="6"/>
      <c r="J5" s="6"/>
      <c r="K5" s="6"/>
      <c r="L5" s="6"/>
      <c r="M5" s="6"/>
      <c r="N5" s="6"/>
      <c r="O5" s="6"/>
      <c r="P5" s="6"/>
      <c r="Q5" s="6"/>
    </row>
    <row r="6" spans="2:17" ht="15.6" x14ac:dyDescent="0.3">
      <c r="B6" s="248" t="s">
        <v>766</v>
      </c>
      <c r="C6" s="248"/>
      <c r="D6" s="248"/>
      <c r="E6" s="248"/>
      <c r="F6" s="248"/>
      <c r="G6" s="248"/>
      <c r="H6" s="248"/>
      <c r="I6" s="7"/>
      <c r="J6" s="7"/>
      <c r="K6" s="7"/>
      <c r="L6" s="7"/>
      <c r="M6" s="7"/>
      <c r="N6" s="7"/>
      <c r="O6" s="7"/>
      <c r="P6" s="7"/>
      <c r="Q6" s="7"/>
    </row>
    <row r="7" spans="2:17" ht="15.6" x14ac:dyDescent="0.3">
      <c r="B7" s="250" t="s">
        <v>3</v>
      </c>
      <c r="C7" s="250" t="s">
        <v>202</v>
      </c>
      <c r="D7" s="250"/>
      <c r="E7" s="249" t="s">
        <v>203</v>
      </c>
      <c r="F7" s="249"/>
      <c r="G7" s="249"/>
      <c r="H7" s="249" t="s">
        <v>204</v>
      </c>
      <c r="I7" s="249"/>
      <c r="J7" s="249"/>
      <c r="K7" s="250" t="s">
        <v>205</v>
      </c>
      <c r="L7" s="250"/>
      <c r="M7" s="250"/>
      <c r="N7" s="250"/>
    </row>
    <row r="8" spans="2:17" ht="31.2" x14ac:dyDescent="0.3">
      <c r="B8" s="250"/>
      <c r="C8" s="250"/>
      <c r="D8" s="250"/>
      <c r="E8" s="249"/>
      <c r="F8" s="249"/>
      <c r="G8" s="249"/>
      <c r="H8" s="249"/>
      <c r="I8" s="249"/>
      <c r="J8" s="249"/>
      <c r="K8" s="249" t="s">
        <v>206</v>
      </c>
      <c r="L8" s="249"/>
      <c r="M8" s="249"/>
      <c r="N8" s="3" t="s">
        <v>207</v>
      </c>
      <c r="O8" s="1"/>
      <c r="P8" s="1"/>
      <c r="Q8" s="1"/>
    </row>
    <row r="9" spans="2:17" ht="15.6" x14ac:dyDescent="0.3">
      <c r="B9" s="4">
        <v>1</v>
      </c>
      <c r="C9" s="283">
        <v>2</v>
      </c>
      <c r="D9" s="283"/>
      <c r="E9" s="283">
        <v>3</v>
      </c>
      <c r="F9" s="283"/>
      <c r="G9" s="283"/>
      <c r="H9" s="283">
        <v>4</v>
      </c>
      <c r="I9" s="283"/>
      <c r="J9" s="283"/>
      <c r="K9" s="283">
        <v>5</v>
      </c>
      <c r="L9" s="283"/>
      <c r="M9" s="283"/>
      <c r="N9" s="4">
        <v>6</v>
      </c>
    </row>
    <row r="10" spans="2:17" ht="15.6" customHeight="1" x14ac:dyDescent="0.3">
      <c r="B10" s="259" t="s">
        <v>15</v>
      </c>
      <c r="C10" s="414" t="s">
        <v>767</v>
      </c>
      <c r="D10" s="415"/>
      <c r="E10" s="266" t="s">
        <v>768</v>
      </c>
      <c r="F10" s="418"/>
      <c r="G10" s="419"/>
      <c r="H10" s="340">
        <v>0</v>
      </c>
      <c r="I10" s="296"/>
      <c r="J10" s="296"/>
      <c r="K10" s="340">
        <v>0</v>
      </c>
      <c r="L10" s="296"/>
      <c r="M10" s="296"/>
      <c r="N10" s="31">
        <f>O39</f>
        <v>0.12</v>
      </c>
    </row>
    <row r="11" spans="2:17" ht="51" customHeight="1" x14ac:dyDescent="0.3">
      <c r="B11" s="260"/>
      <c r="C11" s="416"/>
      <c r="D11" s="417"/>
      <c r="E11" s="267"/>
      <c r="F11" s="420"/>
      <c r="G11" s="421"/>
      <c r="H11" s="337" t="s">
        <v>29</v>
      </c>
      <c r="I11" s="338"/>
      <c r="J11" s="339"/>
      <c r="K11" s="337" t="s">
        <v>23</v>
      </c>
      <c r="L11" s="338"/>
      <c r="M11" s="339"/>
      <c r="N11" s="12" t="str">
        <f>O40</f>
        <v>(2027)</v>
      </c>
    </row>
    <row r="14" spans="2:17" ht="15.6" x14ac:dyDescent="0.3">
      <c r="B14" s="248" t="s">
        <v>769</v>
      </c>
      <c r="C14" s="248"/>
      <c r="D14" s="248"/>
      <c r="E14" s="248"/>
      <c r="F14" s="248"/>
      <c r="G14" s="248"/>
    </row>
    <row r="15" spans="2:17" ht="15.6" x14ac:dyDescent="0.3">
      <c r="B15" s="274" t="s">
        <v>218</v>
      </c>
      <c r="C15" s="274"/>
      <c r="D15" s="274"/>
      <c r="E15" s="274"/>
      <c r="F15" s="274" t="s">
        <v>219</v>
      </c>
      <c r="G15" s="274"/>
      <c r="H15" s="274"/>
    </row>
    <row r="16" spans="2:17" ht="15.6" x14ac:dyDescent="0.3">
      <c r="B16" s="275">
        <v>1</v>
      </c>
      <c r="C16" s="275"/>
      <c r="D16" s="275"/>
      <c r="E16" s="275"/>
      <c r="F16" s="275">
        <v>2</v>
      </c>
      <c r="G16" s="275"/>
      <c r="H16" s="275"/>
    </row>
    <row r="17" spans="2:8" ht="15.6" x14ac:dyDescent="0.3">
      <c r="B17" s="272" t="s">
        <v>220</v>
      </c>
      <c r="C17" s="272"/>
      <c r="D17" s="272"/>
      <c r="E17" s="272"/>
      <c r="F17" s="273">
        <f>SUM(F18,F20,F22,F24)</f>
        <v>72000</v>
      </c>
      <c r="G17" s="336"/>
      <c r="H17" s="336"/>
    </row>
    <row r="18" spans="2:8" ht="15.6" x14ac:dyDescent="0.3">
      <c r="B18" s="272" t="s">
        <v>221</v>
      </c>
      <c r="C18" s="272"/>
      <c r="D18" s="272"/>
      <c r="E18" s="272"/>
      <c r="F18" s="341">
        <f>F19</f>
        <v>0</v>
      </c>
      <c r="G18" s="341"/>
      <c r="H18" s="341"/>
    </row>
    <row r="19" spans="2:8" ht="15.6" x14ac:dyDescent="0.3">
      <c r="B19" s="271" t="s">
        <v>222</v>
      </c>
      <c r="C19" s="271"/>
      <c r="D19" s="271"/>
      <c r="E19" s="271"/>
      <c r="F19" s="341">
        <f>J45</f>
        <v>0</v>
      </c>
      <c r="G19" s="336"/>
      <c r="H19" s="336"/>
    </row>
    <row r="20" spans="2:8" ht="15.6" x14ac:dyDescent="0.3">
      <c r="B20" s="272" t="s">
        <v>223</v>
      </c>
      <c r="C20" s="272"/>
      <c r="D20" s="272"/>
      <c r="E20" s="272"/>
      <c r="F20" s="273">
        <f>F21</f>
        <v>0</v>
      </c>
      <c r="G20" s="336"/>
      <c r="H20" s="336"/>
    </row>
    <row r="21" spans="2:8" ht="15.6" x14ac:dyDescent="0.3">
      <c r="B21" s="271" t="s">
        <v>224</v>
      </c>
      <c r="C21" s="271"/>
      <c r="D21" s="271"/>
      <c r="E21" s="271"/>
      <c r="F21" s="273">
        <f>K45</f>
        <v>0</v>
      </c>
      <c r="G21" s="336"/>
      <c r="H21" s="336"/>
    </row>
    <row r="22" spans="2:8" ht="15.6" x14ac:dyDescent="0.3">
      <c r="B22" s="272" t="s">
        <v>225</v>
      </c>
      <c r="C22" s="272"/>
      <c r="D22" s="272"/>
      <c r="E22" s="272"/>
      <c r="F22" s="273">
        <f>F23</f>
        <v>72000</v>
      </c>
      <c r="G22" s="336"/>
      <c r="H22" s="336"/>
    </row>
    <row r="23" spans="2:8" ht="15.6" x14ac:dyDescent="0.3">
      <c r="B23" s="271" t="s">
        <v>226</v>
      </c>
      <c r="C23" s="271"/>
      <c r="D23" s="271"/>
      <c r="E23" s="271"/>
      <c r="F23" s="273">
        <f>L45</f>
        <v>72000</v>
      </c>
      <c r="G23" s="336"/>
      <c r="H23" s="336"/>
    </row>
    <row r="24" spans="2:8" ht="15.6" x14ac:dyDescent="0.3">
      <c r="B24" s="272" t="s">
        <v>227</v>
      </c>
      <c r="C24" s="272"/>
      <c r="D24" s="272"/>
      <c r="E24" s="272"/>
      <c r="F24" s="341">
        <f>F25</f>
        <v>0</v>
      </c>
      <c r="G24" s="341"/>
      <c r="H24" s="341"/>
    </row>
    <row r="25" spans="2:8" ht="15.6" x14ac:dyDescent="0.3">
      <c r="B25" s="271" t="s">
        <v>228</v>
      </c>
      <c r="C25" s="271"/>
      <c r="D25" s="271"/>
      <c r="E25" s="271"/>
      <c r="F25" s="341">
        <v>0</v>
      </c>
      <c r="G25" s="341"/>
      <c r="H25" s="341"/>
    </row>
    <row r="26" spans="2:8" ht="15.6" x14ac:dyDescent="0.3">
      <c r="B26" s="272" t="s">
        <v>229</v>
      </c>
      <c r="C26" s="272"/>
      <c r="D26" s="272"/>
      <c r="E26" s="272"/>
      <c r="F26" s="273">
        <f>SUM(F27:H29)</f>
        <v>12706</v>
      </c>
      <c r="G26" s="336"/>
      <c r="H26" s="336"/>
    </row>
    <row r="27" spans="2:8" ht="15.6" x14ac:dyDescent="0.3">
      <c r="B27" s="271" t="s">
        <v>230</v>
      </c>
      <c r="C27" s="271"/>
      <c r="D27" s="271"/>
      <c r="E27" s="271"/>
      <c r="F27" s="273">
        <f>M45</f>
        <v>12706</v>
      </c>
      <c r="G27" s="336"/>
      <c r="H27" s="336"/>
    </row>
    <row r="28" spans="2:8" ht="15.6" x14ac:dyDescent="0.3">
      <c r="B28" s="271" t="s">
        <v>231</v>
      </c>
      <c r="C28" s="271"/>
      <c r="D28" s="271"/>
      <c r="E28" s="271"/>
      <c r="F28" s="341">
        <v>0</v>
      </c>
      <c r="G28" s="341"/>
      <c r="H28" s="341"/>
    </row>
    <row r="29" spans="2:8" ht="15.6" x14ac:dyDescent="0.3">
      <c r="B29" s="271" t="s">
        <v>232</v>
      </c>
      <c r="C29" s="271"/>
      <c r="D29" s="271"/>
      <c r="E29" s="271"/>
      <c r="F29" s="341">
        <v>0</v>
      </c>
      <c r="G29" s="341"/>
      <c r="H29" s="341"/>
    </row>
    <row r="30" spans="2:8" ht="15.6" x14ac:dyDescent="0.3">
      <c r="B30" s="272" t="s">
        <v>233</v>
      </c>
      <c r="C30" s="272"/>
      <c r="D30" s="272"/>
      <c r="E30" s="272"/>
      <c r="F30" s="273">
        <f>SUM(F17,F26)</f>
        <v>84706</v>
      </c>
      <c r="G30" s="336"/>
      <c r="H30" s="336"/>
    </row>
    <row r="32" spans="2:8" ht="15.6" x14ac:dyDescent="0.3">
      <c r="B32" s="248" t="s">
        <v>770</v>
      </c>
      <c r="C32" s="248"/>
      <c r="D32" s="248"/>
      <c r="E32" s="248"/>
      <c r="F32" s="248"/>
      <c r="G32" s="248"/>
      <c r="H32" s="248"/>
    </row>
    <row r="33" spans="1:17" ht="15.6" x14ac:dyDescent="0.3">
      <c r="B33" s="249" t="s">
        <v>235</v>
      </c>
      <c r="C33" s="249" t="s">
        <v>236</v>
      </c>
      <c r="D33" s="249" t="s">
        <v>237</v>
      </c>
      <c r="E33" s="249" t="s">
        <v>238</v>
      </c>
      <c r="F33" s="249" t="s">
        <v>239</v>
      </c>
      <c r="G33" s="249" t="s">
        <v>240</v>
      </c>
      <c r="H33" s="249" t="s">
        <v>241</v>
      </c>
      <c r="I33" s="249" t="s">
        <v>242</v>
      </c>
      <c r="J33" s="249"/>
      <c r="K33" s="249"/>
      <c r="L33" s="249"/>
      <c r="M33" s="249"/>
      <c r="N33" s="249" t="s">
        <v>6</v>
      </c>
      <c r="O33" s="249"/>
      <c r="P33" s="249" t="s">
        <v>243</v>
      </c>
      <c r="Q33" s="249" t="s">
        <v>244</v>
      </c>
    </row>
    <row r="34" spans="1:17" ht="15.6" x14ac:dyDescent="0.3">
      <c r="B34" s="249"/>
      <c r="C34" s="249"/>
      <c r="D34" s="249"/>
      <c r="E34" s="249"/>
      <c r="F34" s="249"/>
      <c r="G34" s="249"/>
      <c r="H34" s="249"/>
      <c r="I34" s="249" t="s">
        <v>141</v>
      </c>
      <c r="J34" s="249" t="s">
        <v>245</v>
      </c>
      <c r="K34" s="249"/>
      <c r="L34" s="249"/>
      <c r="M34" s="249" t="s">
        <v>246</v>
      </c>
      <c r="N34" s="249" t="s">
        <v>247</v>
      </c>
      <c r="O34" s="249" t="s">
        <v>248</v>
      </c>
      <c r="P34" s="249"/>
      <c r="Q34" s="249"/>
    </row>
    <row r="35" spans="1:17" ht="93.6" x14ac:dyDescent="0.3">
      <c r="B35" s="249"/>
      <c r="C35" s="249"/>
      <c r="D35" s="249"/>
      <c r="E35" s="249"/>
      <c r="F35" s="249"/>
      <c r="G35" s="249"/>
      <c r="H35" s="249"/>
      <c r="I35" s="249"/>
      <c r="J35" s="3" t="s">
        <v>249</v>
      </c>
      <c r="K35" s="3" t="s">
        <v>250</v>
      </c>
      <c r="L35" s="3" t="s">
        <v>251</v>
      </c>
      <c r="M35" s="249"/>
      <c r="N35" s="249"/>
      <c r="O35" s="249"/>
      <c r="P35" s="249"/>
      <c r="Q35" s="249"/>
    </row>
    <row r="36" spans="1: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1:17" ht="15.6" customHeight="1" x14ac:dyDescent="0.3">
      <c r="A37" s="142"/>
      <c r="B37" s="352" t="s">
        <v>162</v>
      </c>
      <c r="C37" s="445" t="s">
        <v>253</v>
      </c>
      <c r="D37" s="427" t="s">
        <v>589</v>
      </c>
      <c r="E37" s="427" t="s">
        <v>373</v>
      </c>
      <c r="F37" s="445" t="s">
        <v>255</v>
      </c>
      <c r="G37" s="427" t="s">
        <v>470</v>
      </c>
      <c r="H37" s="445" t="s">
        <v>257</v>
      </c>
      <c r="I37" s="343">
        <f>I45</f>
        <v>84706</v>
      </c>
      <c r="J37" s="343">
        <f t="shared" ref="J37:M37" si="0">J45</f>
        <v>0</v>
      </c>
      <c r="K37" s="343">
        <f t="shared" si="0"/>
        <v>0</v>
      </c>
      <c r="L37" s="343">
        <f t="shared" si="0"/>
        <v>72000</v>
      </c>
      <c r="M37" s="343">
        <f t="shared" si="0"/>
        <v>12706</v>
      </c>
      <c r="N37" s="352" t="s">
        <v>771</v>
      </c>
      <c r="O37" s="150">
        <f>O41</f>
        <v>0.12</v>
      </c>
      <c r="P37" s="296" t="s">
        <v>20</v>
      </c>
      <c r="Q37" s="361" t="s">
        <v>772</v>
      </c>
    </row>
    <row r="38" spans="1:17" ht="50.4" customHeight="1" x14ac:dyDescent="0.3">
      <c r="A38" s="142"/>
      <c r="B38" s="353"/>
      <c r="C38" s="445"/>
      <c r="D38" s="427"/>
      <c r="E38" s="427"/>
      <c r="F38" s="445"/>
      <c r="G38" s="427"/>
      <c r="H38" s="445"/>
      <c r="I38" s="343"/>
      <c r="J38" s="343"/>
      <c r="K38" s="343"/>
      <c r="L38" s="343"/>
      <c r="M38" s="343"/>
      <c r="N38" s="354"/>
      <c r="O38" s="146" t="s">
        <v>60</v>
      </c>
      <c r="P38" s="297"/>
      <c r="Q38" s="362"/>
    </row>
    <row r="39" spans="1:17" ht="15.6" customHeight="1" x14ac:dyDescent="0.3">
      <c r="A39" s="142"/>
      <c r="B39" s="353"/>
      <c r="C39" s="445"/>
      <c r="D39" s="427"/>
      <c r="E39" s="427"/>
      <c r="F39" s="445"/>
      <c r="G39" s="427"/>
      <c r="H39" s="445"/>
      <c r="I39" s="343"/>
      <c r="J39" s="343"/>
      <c r="K39" s="343"/>
      <c r="L39" s="343"/>
      <c r="M39" s="343"/>
      <c r="N39" s="352" t="s">
        <v>773</v>
      </c>
      <c r="O39" s="150">
        <f>O43</f>
        <v>0.12</v>
      </c>
      <c r="P39" s="296" t="s">
        <v>20</v>
      </c>
      <c r="Q39" s="361" t="s">
        <v>772</v>
      </c>
    </row>
    <row r="40" spans="1:17" ht="46.35" customHeight="1" x14ac:dyDescent="0.3">
      <c r="A40" s="142"/>
      <c r="B40" s="353"/>
      <c r="C40" s="445"/>
      <c r="D40" s="427"/>
      <c r="E40" s="427"/>
      <c r="F40" s="445"/>
      <c r="G40" s="427"/>
      <c r="H40" s="445"/>
      <c r="I40" s="343"/>
      <c r="J40" s="343"/>
      <c r="K40" s="343"/>
      <c r="L40" s="343"/>
      <c r="M40" s="343"/>
      <c r="N40" s="354"/>
      <c r="O40" s="146" t="s">
        <v>60</v>
      </c>
      <c r="P40" s="297"/>
      <c r="Q40" s="362"/>
    </row>
    <row r="41" spans="1:17" ht="15.6" customHeight="1" x14ac:dyDescent="0.3">
      <c r="A41" s="142"/>
      <c r="B41" s="352" t="s">
        <v>774</v>
      </c>
      <c r="C41" s="355" t="s">
        <v>20</v>
      </c>
      <c r="D41" s="352" t="s">
        <v>291</v>
      </c>
      <c r="E41" s="365" t="s">
        <v>20</v>
      </c>
      <c r="F41" s="355" t="s">
        <v>20</v>
      </c>
      <c r="G41" s="427" t="s">
        <v>470</v>
      </c>
      <c r="H41" s="355" t="s">
        <v>20</v>
      </c>
      <c r="I41" s="290">
        <f>L41+M41</f>
        <v>84706</v>
      </c>
      <c r="J41" s="287">
        <v>0</v>
      </c>
      <c r="K41" s="304">
        <v>0</v>
      </c>
      <c r="L41" s="304">
        <v>72000</v>
      </c>
      <c r="M41" s="304">
        <v>12706</v>
      </c>
      <c r="N41" s="352" t="s">
        <v>771</v>
      </c>
      <c r="O41" s="152">
        <v>0.12</v>
      </c>
      <c r="P41" s="279" t="s">
        <v>300</v>
      </c>
      <c r="Q41" s="279" t="s">
        <v>772</v>
      </c>
    </row>
    <row r="42" spans="1:17" ht="49.35" customHeight="1" x14ac:dyDescent="0.3">
      <c r="A42" s="142"/>
      <c r="B42" s="353"/>
      <c r="C42" s="356"/>
      <c r="D42" s="353" t="s">
        <v>303</v>
      </c>
      <c r="E42" s="366"/>
      <c r="F42" s="356"/>
      <c r="G42" s="427"/>
      <c r="H42" s="356"/>
      <c r="I42" s="291"/>
      <c r="J42" s="288"/>
      <c r="K42" s="305"/>
      <c r="L42" s="305"/>
      <c r="M42" s="305"/>
      <c r="N42" s="354"/>
      <c r="O42" s="143" t="s">
        <v>60</v>
      </c>
      <c r="P42" s="280"/>
      <c r="Q42" s="280"/>
    </row>
    <row r="43" spans="1:17" ht="15.6" customHeight="1" x14ac:dyDescent="0.3">
      <c r="A43" s="142"/>
      <c r="B43" s="353"/>
      <c r="C43" s="356"/>
      <c r="D43" s="353" t="s">
        <v>303</v>
      </c>
      <c r="E43" s="366"/>
      <c r="F43" s="356"/>
      <c r="G43" s="427"/>
      <c r="H43" s="356"/>
      <c r="I43" s="291"/>
      <c r="J43" s="288"/>
      <c r="K43" s="305"/>
      <c r="L43" s="305"/>
      <c r="M43" s="305"/>
      <c r="N43" s="352" t="s">
        <v>773</v>
      </c>
      <c r="O43" s="153">
        <v>0.12</v>
      </c>
      <c r="P43" s="280"/>
      <c r="Q43" s="280"/>
    </row>
    <row r="44" spans="1:17" ht="48" customHeight="1" x14ac:dyDescent="0.3">
      <c r="A44" s="142"/>
      <c r="B44" s="353"/>
      <c r="C44" s="357"/>
      <c r="D44" s="353" t="s">
        <v>303</v>
      </c>
      <c r="E44" s="426"/>
      <c r="F44" s="357"/>
      <c r="G44" s="427"/>
      <c r="H44" s="357"/>
      <c r="I44" s="292"/>
      <c r="J44" s="289"/>
      <c r="K44" s="306"/>
      <c r="L44" s="305"/>
      <c r="M44" s="305"/>
      <c r="N44" s="354"/>
      <c r="O44" s="143" t="s">
        <v>60</v>
      </c>
      <c r="P44" s="280"/>
      <c r="Q44" s="280"/>
    </row>
    <row r="45" spans="1:17" ht="15.6" x14ac:dyDescent="0.3">
      <c r="A45" s="142"/>
      <c r="B45" s="350" t="s">
        <v>314</v>
      </c>
      <c r="C45" s="350"/>
      <c r="D45" s="350"/>
      <c r="E45" s="350"/>
      <c r="F45" s="350"/>
      <c r="G45" s="350"/>
      <c r="H45" s="350"/>
      <c r="I45" s="10">
        <f>SUM(I41:I44)</f>
        <v>84706</v>
      </c>
      <c r="J45" s="29">
        <f>SUM(J41:J44)</f>
        <v>0</v>
      </c>
      <c r="K45" s="29">
        <f>SUM(K41:K44)</f>
        <v>0</v>
      </c>
      <c r="L45" s="177">
        <f>SUM(L41:L44)</f>
        <v>72000</v>
      </c>
      <c r="M45" s="177">
        <f>SUM(M41:M44)</f>
        <v>12706</v>
      </c>
      <c r="N45" s="425"/>
      <c r="O45" s="425"/>
      <c r="P45" s="425"/>
      <c r="Q45" s="425"/>
    </row>
    <row r="46" spans="1:17" ht="15.6" x14ac:dyDescent="0.3">
      <c r="B46" s="19"/>
      <c r="C46" s="18"/>
      <c r="D46" s="19"/>
      <c r="E46" s="18"/>
      <c r="F46" s="18"/>
      <c r="G46" s="19"/>
      <c r="H46" s="18"/>
      <c r="I46" s="22"/>
      <c r="J46" s="18"/>
      <c r="K46" s="23"/>
      <c r="L46" s="23"/>
      <c r="M46" s="23"/>
      <c r="N46" s="19"/>
      <c r="O46" s="17"/>
      <c r="P46" s="19"/>
      <c r="Q46" s="19"/>
    </row>
    <row r="47" spans="1:17" ht="15.6" x14ac:dyDescent="0.3">
      <c r="B47" s="307" t="s">
        <v>775</v>
      </c>
      <c r="C47" s="307"/>
      <c r="D47" s="307"/>
      <c r="E47" s="307"/>
      <c r="N47" s="19"/>
      <c r="O47" s="20"/>
      <c r="P47" s="21"/>
      <c r="Q47" s="19"/>
    </row>
    <row r="48" spans="1:17" ht="15.6" x14ac:dyDescent="0.3">
      <c r="B48" s="11" t="s">
        <v>3</v>
      </c>
      <c r="C48" s="249" t="s">
        <v>317</v>
      </c>
      <c r="D48" s="249"/>
      <c r="E48" s="249"/>
      <c r="F48" s="250" t="s">
        <v>318</v>
      </c>
      <c r="G48" s="250"/>
      <c r="H48" s="250"/>
      <c r="I48" s="250"/>
      <c r="J48" s="249" t="s">
        <v>319</v>
      </c>
      <c r="K48" s="250"/>
      <c r="L48" s="250"/>
      <c r="M48" s="250"/>
      <c r="N48" s="19"/>
      <c r="O48" s="17"/>
      <c r="P48" s="174"/>
      <c r="Q48" s="19"/>
    </row>
    <row r="49" spans="2:17" ht="15.6" x14ac:dyDescent="0.3">
      <c r="B49" s="4">
        <v>1</v>
      </c>
      <c r="C49" s="283">
        <v>2</v>
      </c>
      <c r="D49" s="283"/>
      <c r="E49" s="283"/>
      <c r="F49" s="283">
        <v>3</v>
      </c>
      <c r="G49" s="283"/>
      <c r="H49" s="283"/>
      <c r="I49" s="283"/>
      <c r="J49" s="283">
        <v>4</v>
      </c>
      <c r="K49" s="283"/>
      <c r="L49" s="283"/>
      <c r="M49" s="283"/>
      <c r="N49" s="19"/>
      <c r="O49" s="20"/>
      <c r="P49" s="21"/>
      <c r="Q49" s="19"/>
    </row>
    <row r="50" spans="2:17" ht="15.6" x14ac:dyDescent="0.3">
      <c r="B50" s="8" t="s">
        <v>20</v>
      </c>
      <c r="C50" s="320" t="s">
        <v>20</v>
      </c>
      <c r="D50" s="320"/>
      <c r="E50" s="320"/>
      <c r="F50" s="320" t="s">
        <v>20</v>
      </c>
      <c r="G50" s="320"/>
      <c r="H50" s="320"/>
      <c r="I50" s="320"/>
      <c r="J50" s="320" t="s">
        <v>20</v>
      </c>
      <c r="K50" s="320"/>
      <c r="L50" s="320"/>
      <c r="M50" s="320"/>
      <c r="N50" s="19"/>
      <c r="O50" s="17"/>
      <c r="P50" s="21"/>
      <c r="Q50" s="19"/>
    </row>
    <row r="51" spans="2:17" ht="15.6" x14ac:dyDescent="0.3">
      <c r="N51" s="19"/>
      <c r="O51" s="20"/>
      <c r="P51" s="21"/>
      <c r="Q51" s="19"/>
    </row>
    <row r="52" spans="2:17" ht="15.6" x14ac:dyDescent="0.3">
      <c r="B52" s="307" t="s">
        <v>776</v>
      </c>
      <c r="C52" s="307"/>
      <c r="D52" s="307"/>
      <c r="E52" s="307"/>
      <c r="F52" s="307"/>
      <c r="N52" s="19"/>
      <c r="O52" s="17"/>
      <c r="P52" s="21"/>
      <c r="Q52" s="19"/>
    </row>
    <row r="53" spans="2:17" ht="15.6" x14ac:dyDescent="0.3">
      <c r="B53" s="11" t="s">
        <v>3</v>
      </c>
      <c r="C53" s="250" t="s">
        <v>321</v>
      </c>
      <c r="D53" s="250"/>
      <c r="E53" s="250"/>
      <c r="F53" s="250" t="s">
        <v>318</v>
      </c>
      <c r="G53" s="250"/>
      <c r="H53" s="250"/>
      <c r="I53" s="250"/>
      <c r="J53" s="249" t="s">
        <v>322</v>
      </c>
      <c r="K53" s="250"/>
      <c r="L53" s="250"/>
      <c r="M53" s="250"/>
      <c r="N53" s="19"/>
      <c r="O53" s="20"/>
      <c r="P53" s="21"/>
      <c r="Q53" s="19"/>
    </row>
    <row r="54" spans="2:17" ht="15.6" x14ac:dyDescent="0.3">
      <c r="B54" s="4">
        <v>1</v>
      </c>
      <c r="C54" s="283">
        <v>2</v>
      </c>
      <c r="D54" s="283"/>
      <c r="E54" s="283"/>
      <c r="F54" s="283">
        <v>3</v>
      </c>
      <c r="G54" s="283"/>
      <c r="H54" s="283"/>
      <c r="I54" s="283"/>
      <c r="J54" s="283">
        <v>4</v>
      </c>
      <c r="K54" s="283"/>
      <c r="L54" s="283"/>
      <c r="M54" s="283"/>
      <c r="N54" s="19"/>
      <c r="O54" s="17"/>
      <c r="P54" s="21"/>
      <c r="Q54" s="19"/>
    </row>
    <row r="55" spans="2:17" ht="15.6" x14ac:dyDescent="0.3">
      <c r="B55" s="8" t="s">
        <v>20</v>
      </c>
      <c r="C55" s="320" t="s">
        <v>20</v>
      </c>
      <c r="D55" s="320"/>
      <c r="E55" s="320"/>
      <c r="F55" s="320" t="s">
        <v>20</v>
      </c>
      <c r="G55" s="320"/>
      <c r="H55" s="320"/>
      <c r="I55" s="320"/>
      <c r="J55" s="320" t="s">
        <v>20</v>
      </c>
      <c r="K55" s="320"/>
      <c r="L55" s="320"/>
      <c r="M55" s="320"/>
      <c r="N55" s="19"/>
      <c r="O55" s="16"/>
      <c r="P55" s="21"/>
      <c r="Q55" s="19"/>
    </row>
    <row r="56" spans="2:17" ht="15.6" x14ac:dyDescent="0.3">
      <c r="N56" s="19"/>
      <c r="O56" s="17"/>
      <c r="P56" s="21"/>
      <c r="Q56" s="19"/>
    </row>
    <row r="57" spans="2:17" ht="15.6" x14ac:dyDescent="0.3">
      <c r="B57" s="307" t="s">
        <v>777</v>
      </c>
      <c r="C57" s="307"/>
      <c r="D57" s="307"/>
    </row>
    <row r="58" spans="2:17" ht="15.6" x14ac:dyDescent="0.3">
      <c r="B58" s="11" t="s">
        <v>3</v>
      </c>
      <c r="C58" s="249" t="s">
        <v>324</v>
      </c>
      <c r="D58" s="249"/>
      <c r="E58" s="249"/>
      <c r="F58" s="309" t="s">
        <v>325</v>
      </c>
      <c r="G58" s="310"/>
      <c r="H58" s="310"/>
      <c r="I58" s="310"/>
      <c r="J58" s="310"/>
      <c r="K58" s="310"/>
      <c r="L58" s="310"/>
      <c r="M58" s="311"/>
    </row>
    <row r="59" spans="2:17" ht="15.6" x14ac:dyDescent="0.3">
      <c r="B59" s="4">
        <v>1</v>
      </c>
      <c r="C59" s="283">
        <v>2</v>
      </c>
      <c r="D59" s="283"/>
      <c r="E59" s="283"/>
      <c r="F59" s="312">
        <v>3</v>
      </c>
      <c r="G59" s="313"/>
      <c r="H59" s="313"/>
      <c r="I59" s="313"/>
      <c r="J59" s="313"/>
      <c r="K59" s="313"/>
      <c r="L59" s="313"/>
      <c r="M59" s="314"/>
    </row>
    <row r="60" spans="2:17" ht="19.350000000000001" customHeight="1" x14ac:dyDescent="0.3">
      <c r="B60" s="8" t="s">
        <v>20</v>
      </c>
      <c r="C60" s="318" t="s">
        <v>20</v>
      </c>
      <c r="D60" s="318"/>
      <c r="E60" s="318"/>
      <c r="F60" s="319" t="s">
        <v>20</v>
      </c>
      <c r="G60" s="316"/>
      <c r="H60" s="316"/>
      <c r="I60" s="316"/>
      <c r="J60" s="316"/>
      <c r="K60" s="316"/>
      <c r="L60" s="316"/>
      <c r="M60" s="317"/>
    </row>
    <row r="62" spans="2:17" ht="15.6" x14ac:dyDescent="0.3">
      <c r="B62" s="307" t="s">
        <v>778</v>
      </c>
      <c r="C62" s="307"/>
      <c r="D62" s="307"/>
      <c r="E62" s="307"/>
      <c r="F62" s="307"/>
      <c r="G62" s="307"/>
    </row>
    <row r="63" spans="2:17" ht="15.6" x14ac:dyDescent="0.3">
      <c r="B63" s="11" t="s">
        <v>3</v>
      </c>
      <c r="C63" s="309" t="s">
        <v>327</v>
      </c>
      <c r="D63" s="310"/>
      <c r="E63" s="310"/>
      <c r="F63" s="310"/>
      <c r="G63" s="310"/>
      <c r="H63" s="310"/>
      <c r="I63" s="310"/>
      <c r="J63" s="310"/>
      <c r="K63" s="310"/>
      <c r="L63" s="310"/>
      <c r="M63" s="311"/>
    </row>
    <row r="64" spans="2:17" ht="15.6" x14ac:dyDescent="0.3">
      <c r="B64" s="4">
        <v>1</v>
      </c>
      <c r="C64" s="312">
        <v>2</v>
      </c>
      <c r="D64" s="313"/>
      <c r="E64" s="313"/>
      <c r="F64" s="313"/>
      <c r="G64" s="313"/>
      <c r="H64" s="313"/>
      <c r="I64" s="313"/>
      <c r="J64" s="313"/>
      <c r="K64" s="313"/>
      <c r="L64" s="313"/>
      <c r="M64" s="314"/>
    </row>
    <row r="65" spans="2:13" ht="15.6" x14ac:dyDescent="0.3">
      <c r="B65" s="8" t="s">
        <v>20</v>
      </c>
      <c r="C65" s="315" t="s">
        <v>20</v>
      </c>
      <c r="D65" s="316"/>
      <c r="E65" s="316"/>
      <c r="F65" s="316"/>
      <c r="G65" s="316"/>
      <c r="H65" s="316"/>
      <c r="I65" s="316"/>
      <c r="J65" s="316"/>
      <c r="K65" s="316"/>
      <c r="L65" s="316"/>
      <c r="M65" s="317"/>
    </row>
  </sheetData>
  <mergeCells count="138">
    <mergeCell ref="B62:G62"/>
    <mergeCell ref="C63:M63"/>
    <mergeCell ref="C64:M64"/>
    <mergeCell ref="C65:M65"/>
    <mergeCell ref="B57:D57"/>
    <mergeCell ref="C58:E58"/>
    <mergeCell ref="F58:M58"/>
    <mergeCell ref="C59:E59"/>
    <mergeCell ref="F59:M59"/>
    <mergeCell ref="C60:E60"/>
    <mergeCell ref="F60:M60"/>
    <mergeCell ref="C54:E54"/>
    <mergeCell ref="F54:I54"/>
    <mergeCell ref="J54:M54"/>
    <mergeCell ref="C55:E55"/>
    <mergeCell ref="F55:I55"/>
    <mergeCell ref="J55:M55"/>
    <mergeCell ref="C50:E50"/>
    <mergeCell ref="F50:I50"/>
    <mergeCell ref="J50:M50"/>
    <mergeCell ref="B52:F52"/>
    <mergeCell ref="C53:E53"/>
    <mergeCell ref="F53:I53"/>
    <mergeCell ref="J53:M53"/>
    <mergeCell ref="B47:E47"/>
    <mergeCell ref="C48:E48"/>
    <mergeCell ref="F48:I48"/>
    <mergeCell ref="J48:M48"/>
    <mergeCell ref="C49:E49"/>
    <mergeCell ref="F49:I49"/>
    <mergeCell ref="J49:M49"/>
    <mergeCell ref="B45:H45"/>
    <mergeCell ref="N45:Q45"/>
    <mergeCell ref="N41:N42"/>
    <mergeCell ref="P41:P44"/>
    <mergeCell ref="Q41:Q44"/>
    <mergeCell ref="N43:N44"/>
    <mergeCell ref="H41:H44"/>
    <mergeCell ref="I41:I44"/>
    <mergeCell ref="J41:J44"/>
    <mergeCell ref="K41:K44"/>
    <mergeCell ref="L41:L44"/>
    <mergeCell ref="M41:M44"/>
    <mergeCell ref="B41:B44"/>
    <mergeCell ref="C41:C44"/>
    <mergeCell ref="D41:D44"/>
    <mergeCell ref="E41:E44"/>
    <mergeCell ref="F41:F44"/>
    <mergeCell ref="G41:G44"/>
    <mergeCell ref="K37:K40"/>
    <mergeCell ref="L37:L40"/>
    <mergeCell ref="M37:M40"/>
    <mergeCell ref="N37:N38"/>
    <mergeCell ref="P37:P38"/>
    <mergeCell ref="Q37:Q38"/>
    <mergeCell ref="N39:N40"/>
    <mergeCell ref="P39:P40"/>
    <mergeCell ref="Q39:Q40"/>
    <mergeCell ref="O34:O35"/>
    <mergeCell ref="B37:B40"/>
    <mergeCell ref="C37:C40"/>
    <mergeCell ref="D37:D40"/>
    <mergeCell ref="E37:E40"/>
    <mergeCell ref="F37:F40"/>
    <mergeCell ref="G37:G40"/>
    <mergeCell ref="H37:H40"/>
    <mergeCell ref="I37:I40"/>
    <mergeCell ref="J37:J40"/>
    <mergeCell ref="G33:G35"/>
    <mergeCell ref="H33:H35"/>
    <mergeCell ref="I33:M33"/>
    <mergeCell ref="N33:O33"/>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B26:E26"/>
    <mergeCell ref="F26:H26"/>
    <mergeCell ref="B27:E27"/>
    <mergeCell ref="F27:H27"/>
    <mergeCell ref="B28:E28"/>
    <mergeCell ref="F28:H28"/>
    <mergeCell ref="B23:E23"/>
    <mergeCell ref="F23:H23"/>
    <mergeCell ref="B24:E24"/>
    <mergeCell ref="F24:H24"/>
    <mergeCell ref="B25:E25"/>
    <mergeCell ref="F25:H25"/>
    <mergeCell ref="B20:E20"/>
    <mergeCell ref="F20:H20"/>
    <mergeCell ref="B21:E21"/>
    <mergeCell ref="F21:H21"/>
    <mergeCell ref="B22:E22"/>
    <mergeCell ref="F22:H22"/>
    <mergeCell ref="B17:E17"/>
    <mergeCell ref="F17:H17"/>
    <mergeCell ref="B18:E18"/>
    <mergeCell ref="F18:H18"/>
    <mergeCell ref="B19:E19"/>
    <mergeCell ref="F19:H19"/>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Q2"/>
    <mergeCell ref="F4:H4"/>
    <mergeCell ref="I4:N4"/>
    <mergeCell ref="B6:H6"/>
    <mergeCell ref="B7:B8"/>
    <mergeCell ref="C7:D8"/>
    <mergeCell ref="E7:G8"/>
    <mergeCell ref="H7:J8"/>
    <mergeCell ref="K7:N7"/>
    <mergeCell ref="K8:M8"/>
  </mergeCells>
  <pageMargins left="0.70866141732283472" right="0.70866141732283472" top="0.74803149606299213" bottom="0.74803149606299213" header="0.31496062992125984" footer="0.31496062992125984"/>
  <pageSetup paperSize="9" scale="49" fitToHeight="0" orientation="landscape" r:id="rId1"/>
  <headerFooter scaleWithDoc="0">
    <oddHeader>&amp;C&amp;"Times New Roman,Regular"&amp;P</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BBE9C-84D5-4CF8-A99E-6B6F59960D18}">
  <dimension ref="A1"/>
  <sheetViews>
    <sheetView workbookViewId="0"/>
  </sheetViews>
  <sheetFormatPr defaultRowHeight="14.4" x14ac:dyDescent="0.3"/>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8BC07D-1F46-4825-B0C0-63B066C82C3A}">
  <dimension ref="A1:Y309"/>
  <sheetViews>
    <sheetView view="pageBreakPreview" topLeftCell="A295" zoomScale="60" zoomScaleNormal="60" workbookViewId="0">
      <selection activeCell="F326" sqref="F326"/>
    </sheetView>
  </sheetViews>
  <sheetFormatPr defaultColWidth="9.109375" defaultRowHeight="14.4" x14ac:dyDescent="0.3"/>
  <cols>
    <col min="1" max="1" width="6" style="36" customWidth="1"/>
    <col min="2" max="2" width="12.44140625" style="36" customWidth="1"/>
    <col min="3" max="3" width="9.88671875" style="36" customWidth="1"/>
    <col min="4" max="4" width="9.88671875" style="36" hidden="1" customWidth="1"/>
    <col min="5" max="5" width="14.109375" style="36" customWidth="1"/>
    <col min="6" max="6" width="10.44140625" style="36" customWidth="1"/>
    <col min="7" max="9" width="10.109375" style="36" customWidth="1"/>
    <col min="10" max="10" width="16.44140625" style="36" customWidth="1"/>
    <col min="11" max="11" width="14.5546875" style="36" customWidth="1"/>
    <col min="12" max="12" width="10.44140625" style="36" customWidth="1"/>
    <col min="13" max="13" width="15.5546875" style="36" customWidth="1"/>
    <col min="14" max="14" width="8.109375" style="36" customWidth="1"/>
    <col min="15" max="15" width="10.44140625" style="36" customWidth="1"/>
    <col min="16" max="17" width="10.5546875" style="36" customWidth="1"/>
    <col min="18" max="18" width="7.5546875" style="36" customWidth="1"/>
    <col min="19" max="19" width="10.5546875" style="36" customWidth="1"/>
    <col min="20" max="20" width="9.88671875" style="36" customWidth="1"/>
    <col min="21" max="21" width="11.109375" style="36" customWidth="1"/>
    <col min="22" max="22" width="16.44140625" style="36" customWidth="1"/>
    <col min="23" max="16384" width="9.109375" style="36"/>
  </cols>
  <sheetData>
    <row r="1" spans="1:25" ht="15.6" x14ac:dyDescent="0.3">
      <c r="V1" s="502"/>
      <c r="W1" s="502"/>
      <c r="X1" s="502"/>
      <c r="Y1" s="502"/>
    </row>
    <row r="2" spans="1:25" ht="15.6" x14ac:dyDescent="0.3">
      <c r="S2" s="37" t="s">
        <v>779</v>
      </c>
      <c r="T2" s="37"/>
      <c r="U2" s="37"/>
      <c r="V2" s="37"/>
    </row>
    <row r="3" spans="1:25" ht="31.35" customHeight="1" x14ac:dyDescent="0.3">
      <c r="S3" s="501" t="s">
        <v>780</v>
      </c>
      <c r="T3" s="501"/>
      <c r="U3" s="501"/>
      <c r="V3" s="501"/>
    </row>
    <row r="4" spans="1:25" ht="15.6" x14ac:dyDescent="0.3">
      <c r="A4" s="38"/>
      <c r="B4" s="38"/>
      <c r="C4" s="38"/>
      <c r="D4" s="38"/>
      <c r="E4" s="52"/>
      <c r="F4" s="52"/>
      <c r="G4" s="52"/>
      <c r="H4" s="52"/>
      <c r="I4" s="52"/>
      <c r="J4" s="52"/>
      <c r="K4" s="52"/>
      <c r="L4" s="53" t="s">
        <v>781</v>
      </c>
      <c r="M4" s="52"/>
      <c r="N4" s="52"/>
      <c r="O4" s="52"/>
      <c r="P4" s="52"/>
      <c r="Q4" s="54"/>
      <c r="S4" s="55"/>
    </row>
    <row r="5" spans="1:25" ht="15.6" x14ac:dyDescent="0.3">
      <c r="A5" s="39"/>
      <c r="B5" s="39"/>
      <c r="C5" s="38"/>
      <c r="D5" s="38"/>
      <c r="E5" s="52"/>
      <c r="F5" s="52"/>
      <c r="G5" s="52"/>
      <c r="H5" s="52"/>
      <c r="I5" s="52"/>
      <c r="J5" s="52"/>
      <c r="K5" s="52"/>
      <c r="L5" s="53" t="s">
        <v>782</v>
      </c>
      <c r="M5" s="52"/>
      <c r="N5" s="52"/>
      <c r="O5" s="52"/>
      <c r="P5" s="52"/>
      <c r="Q5" s="52"/>
    </row>
    <row r="6" spans="1:25" ht="15.6" x14ac:dyDescent="0.3">
      <c r="A6" s="39"/>
      <c r="B6" s="39"/>
      <c r="C6" s="38"/>
      <c r="D6" s="38"/>
      <c r="E6" s="52"/>
      <c r="F6" s="52"/>
      <c r="G6" s="52"/>
      <c r="H6" s="52"/>
      <c r="I6" s="52"/>
      <c r="J6" s="52"/>
      <c r="K6" s="52"/>
      <c r="L6" s="56"/>
      <c r="M6" s="52"/>
      <c r="N6" s="52"/>
      <c r="O6" s="52"/>
      <c r="P6" s="52"/>
      <c r="Q6" s="52"/>
    </row>
    <row r="7" spans="1:25" ht="15.6" x14ac:dyDescent="0.3">
      <c r="A7" s="39"/>
      <c r="B7" s="39"/>
      <c r="C7" s="38"/>
      <c r="D7" s="38"/>
      <c r="E7" s="52"/>
      <c r="F7" s="52"/>
      <c r="G7" s="52"/>
      <c r="H7" s="52"/>
      <c r="I7" s="52"/>
      <c r="J7" s="52"/>
      <c r="K7" s="52"/>
      <c r="L7" s="56"/>
      <c r="M7" s="52"/>
      <c r="N7" s="52"/>
      <c r="O7" s="52"/>
      <c r="P7" s="52"/>
      <c r="Q7" s="52"/>
    </row>
    <row r="8" spans="1:25" ht="44.25" customHeight="1" x14ac:dyDescent="0.3">
      <c r="A8" s="508" t="s">
        <v>783</v>
      </c>
      <c r="B8" s="508"/>
      <c r="C8" s="508"/>
      <c r="D8" s="508"/>
      <c r="E8" s="508"/>
      <c r="F8" s="508"/>
      <c r="G8" s="508"/>
      <c r="H8" s="508"/>
      <c r="I8" s="508"/>
      <c r="J8" s="508"/>
      <c r="K8" s="508"/>
      <c r="L8" s="508"/>
      <c r="M8" s="508"/>
      <c r="N8" s="508"/>
      <c r="O8" s="508"/>
      <c r="P8" s="508"/>
      <c r="Q8" s="508"/>
      <c r="R8" s="508"/>
      <c r="S8" s="508"/>
      <c r="T8" s="508"/>
      <c r="U8" s="508"/>
      <c r="V8" s="508"/>
    </row>
    <row r="9" spans="1:25" ht="45" customHeight="1" x14ac:dyDescent="0.3">
      <c r="A9" s="509" t="s">
        <v>3</v>
      </c>
      <c r="B9" s="511" t="s">
        <v>784</v>
      </c>
      <c r="C9" s="513" t="s">
        <v>6</v>
      </c>
      <c r="D9" s="514"/>
      <c r="E9" s="514"/>
      <c r="F9" s="514"/>
      <c r="G9" s="514"/>
      <c r="H9" s="514"/>
      <c r="I9" s="515"/>
      <c r="J9" s="516" t="s">
        <v>785</v>
      </c>
      <c r="K9" s="517"/>
      <c r="L9" s="517"/>
      <c r="M9" s="518"/>
      <c r="N9" s="513" t="s">
        <v>786</v>
      </c>
      <c r="O9" s="514"/>
      <c r="P9" s="514"/>
      <c r="Q9" s="515"/>
      <c r="R9" s="516" t="s">
        <v>787</v>
      </c>
      <c r="S9" s="517"/>
      <c r="T9" s="517"/>
      <c r="U9" s="518"/>
      <c r="V9" s="509" t="s">
        <v>788</v>
      </c>
    </row>
    <row r="10" spans="1:25" ht="88.5" customHeight="1" x14ac:dyDescent="0.3">
      <c r="A10" s="510"/>
      <c r="B10" s="512"/>
      <c r="C10" s="57" t="s">
        <v>140</v>
      </c>
      <c r="D10" s="57"/>
      <c r="E10" s="57" t="s">
        <v>789</v>
      </c>
      <c r="F10" s="58" t="s">
        <v>790</v>
      </c>
      <c r="G10" s="58" t="s">
        <v>791</v>
      </c>
      <c r="H10" s="58" t="s">
        <v>792</v>
      </c>
      <c r="I10" s="58" t="s">
        <v>793</v>
      </c>
      <c r="J10" s="59" t="s">
        <v>794</v>
      </c>
      <c r="K10" s="58" t="s">
        <v>142</v>
      </c>
      <c r="L10" s="58" t="s">
        <v>143</v>
      </c>
      <c r="M10" s="60" t="s">
        <v>795</v>
      </c>
      <c r="N10" s="59" t="s">
        <v>794</v>
      </c>
      <c r="O10" s="58" t="s">
        <v>142</v>
      </c>
      <c r="P10" s="58" t="s">
        <v>143</v>
      </c>
      <c r="Q10" s="60" t="s">
        <v>795</v>
      </c>
      <c r="R10" s="59" t="s">
        <v>794</v>
      </c>
      <c r="S10" s="58" t="s">
        <v>142</v>
      </c>
      <c r="T10" s="58" t="s">
        <v>143</v>
      </c>
      <c r="U10" s="60" t="s">
        <v>795</v>
      </c>
      <c r="V10" s="510"/>
    </row>
    <row r="11" spans="1:25" ht="15" customHeight="1" x14ac:dyDescent="0.3">
      <c r="A11" s="60">
        <v>1</v>
      </c>
      <c r="B11" s="60">
        <v>2</v>
      </c>
      <c r="C11" s="60">
        <v>3</v>
      </c>
      <c r="D11" s="60"/>
      <c r="E11" s="60">
        <v>4</v>
      </c>
      <c r="F11" s="60">
        <v>5</v>
      </c>
      <c r="G11" s="60">
        <v>6</v>
      </c>
      <c r="H11" s="60">
        <v>7</v>
      </c>
      <c r="I11" s="60">
        <v>8</v>
      </c>
      <c r="J11" s="61">
        <v>9</v>
      </c>
      <c r="K11" s="60">
        <v>10</v>
      </c>
      <c r="L11" s="60">
        <v>11</v>
      </c>
      <c r="M11" s="60">
        <v>12</v>
      </c>
      <c r="N11" s="62">
        <v>13</v>
      </c>
      <c r="O11" s="62">
        <v>14</v>
      </c>
      <c r="P11" s="62">
        <v>15</v>
      </c>
      <c r="Q11" s="62">
        <v>16</v>
      </c>
      <c r="R11" s="61">
        <v>17</v>
      </c>
      <c r="S11" s="60">
        <v>18</v>
      </c>
      <c r="T11" s="60">
        <v>19</v>
      </c>
      <c r="U11" s="60">
        <v>20</v>
      </c>
      <c r="V11" s="60">
        <v>21</v>
      </c>
    </row>
    <row r="12" spans="1:25" s="38" customFormat="1" ht="68.400000000000006" x14ac:dyDescent="0.3">
      <c r="A12" s="109" t="str" cm="1">
        <f t="array" ref="A12:A21">'II skyrius'!B9:B18</f>
        <v>1.</v>
      </c>
      <c r="B12" s="109" t="str" cm="1">
        <f t="array" ref="B12:B21">'II skyrius'!C9:C18</f>
        <v>Švelninti įtaką klimato kaitai ir didinti atsparumą klimato kaitos poveikiui</v>
      </c>
      <c r="C12" s="91"/>
      <c r="D12" s="101"/>
      <c r="E12" s="102"/>
      <c r="F12" s="92"/>
      <c r="G12" s="92"/>
      <c r="H12" s="92"/>
      <c r="I12" s="93"/>
      <c r="J12" s="65">
        <f t="shared" ref="J12:U12" si="0">J37+J43+J53+J59</f>
        <v>54672477.200000003</v>
      </c>
      <c r="K12" s="65">
        <f t="shared" si="0"/>
        <v>41974005.829999998</v>
      </c>
      <c r="L12" s="65">
        <f t="shared" si="0"/>
        <v>0</v>
      </c>
      <c r="M12" s="65">
        <f t="shared" si="0"/>
        <v>12698471.370000005</v>
      </c>
      <c r="N12" s="65">
        <f t="shared" si="0"/>
        <v>0</v>
      </c>
      <c r="O12" s="65">
        <f t="shared" si="0"/>
        <v>0</v>
      </c>
      <c r="P12" s="65">
        <f t="shared" si="0"/>
        <v>0</v>
      </c>
      <c r="Q12" s="65">
        <f t="shared" si="0"/>
        <v>0</v>
      </c>
      <c r="R12" s="65">
        <f t="shared" si="0"/>
        <v>0</v>
      </c>
      <c r="S12" s="65">
        <f t="shared" si="0"/>
        <v>0</v>
      </c>
      <c r="T12" s="65">
        <f t="shared" si="0"/>
        <v>0</v>
      </c>
      <c r="U12" s="65">
        <f t="shared" si="0"/>
        <v>0</v>
      </c>
      <c r="V12" s="42"/>
    </row>
    <row r="13" spans="1:25" s="38" customFormat="1" hidden="1" x14ac:dyDescent="0.3">
      <c r="A13" s="115">
        <v>0</v>
      </c>
      <c r="B13" s="115">
        <v>0</v>
      </c>
      <c r="C13" s="51"/>
      <c r="D13" s="51"/>
      <c r="E13" s="51"/>
      <c r="F13" s="64"/>
      <c r="G13" s="64"/>
      <c r="H13" s="64"/>
      <c r="I13" s="64"/>
      <c r="J13" s="66"/>
      <c r="K13" s="66"/>
      <c r="L13" s="66"/>
      <c r="M13" s="66"/>
      <c r="N13" s="66"/>
      <c r="O13" s="66"/>
      <c r="P13" s="66"/>
      <c r="Q13" s="66"/>
      <c r="R13" s="66"/>
      <c r="S13" s="66"/>
      <c r="T13" s="66"/>
      <c r="U13" s="66"/>
      <c r="V13" s="51"/>
    </row>
    <row r="14" spans="1:25" s="38" customFormat="1" hidden="1" x14ac:dyDescent="0.3">
      <c r="A14" s="115">
        <v>0</v>
      </c>
      <c r="B14" s="115">
        <v>0</v>
      </c>
      <c r="C14" s="51"/>
      <c r="D14" s="51"/>
      <c r="E14" s="51"/>
      <c r="F14" s="64"/>
      <c r="G14" s="64"/>
      <c r="H14" s="64"/>
      <c r="I14" s="64"/>
      <c r="J14" s="66"/>
      <c r="K14" s="66"/>
      <c r="L14" s="66"/>
      <c r="M14" s="66"/>
      <c r="N14" s="66"/>
      <c r="O14" s="66"/>
      <c r="P14" s="66"/>
      <c r="Q14" s="66"/>
      <c r="R14" s="66"/>
      <c r="S14" s="66"/>
      <c r="T14" s="66"/>
      <c r="U14" s="66"/>
      <c r="V14" s="51"/>
    </row>
    <row r="15" spans="1:25" s="38" customFormat="1" hidden="1" x14ac:dyDescent="0.3">
      <c r="A15" s="115">
        <v>0</v>
      </c>
      <c r="B15" s="115">
        <v>0</v>
      </c>
      <c r="C15" s="51"/>
      <c r="D15" s="51"/>
      <c r="E15" s="51"/>
      <c r="F15" s="64"/>
      <c r="G15" s="64"/>
      <c r="H15" s="64"/>
      <c r="I15" s="64"/>
      <c r="J15" s="66"/>
      <c r="K15" s="66"/>
      <c r="L15" s="66"/>
      <c r="M15" s="66"/>
      <c r="N15" s="66"/>
      <c r="O15" s="66"/>
      <c r="P15" s="66"/>
      <c r="Q15" s="66"/>
      <c r="R15" s="66"/>
      <c r="S15" s="66"/>
      <c r="T15" s="66"/>
      <c r="U15" s="66"/>
      <c r="V15" s="51"/>
    </row>
    <row r="16" spans="1:25" s="38" customFormat="1" hidden="1" x14ac:dyDescent="0.3">
      <c r="A16" s="115">
        <v>0</v>
      </c>
      <c r="B16" s="115">
        <v>0</v>
      </c>
      <c r="C16" s="51"/>
      <c r="D16" s="51"/>
      <c r="E16" s="51"/>
      <c r="F16" s="64"/>
      <c r="G16" s="64"/>
      <c r="H16" s="64"/>
      <c r="I16" s="64"/>
      <c r="J16" s="66"/>
      <c r="K16" s="66"/>
      <c r="L16" s="66"/>
      <c r="M16" s="66"/>
      <c r="N16" s="66"/>
      <c r="O16" s="66"/>
      <c r="P16" s="66"/>
      <c r="Q16" s="66"/>
      <c r="R16" s="66"/>
      <c r="S16" s="66"/>
      <c r="T16" s="66"/>
      <c r="U16" s="66"/>
      <c r="V16" s="51"/>
    </row>
    <row r="17" spans="1:22" s="38" customFormat="1" hidden="1" x14ac:dyDescent="0.3">
      <c r="A17" s="115">
        <v>0</v>
      </c>
      <c r="B17" s="115">
        <v>0</v>
      </c>
      <c r="C17" s="51"/>
      <c r="D17" s="51"/>
      <c r="E17" s="51"/>
      <c r="F17" s="64"/>
      <c r="G17" s="64"/>
      <c r="H17" s="64"/>
      <c r="I17" s="64"/>
      <c r="J17" s="66"/>
      <c r="K17" s="66"/>
      <c r="L17" s="66"/>
      <c r="M17" s="66"/>
      <c r="N17" s="66"/>
      <c r="O17" s="66"/>
      <c r="P17" s="66"/>
      <c r="Q17" s="66"/>
      <c r="R17" s="66"/>
      <c r="S17" s="66"/>
      <c r="T17" s="66"/>
      <c r="U17" s="66"/>
      <c r="V17" s="51"/>
    </row>
    <row r="18" spans="1:22" s="38" customFormat="1" hidden="1" x14ac:dyDescent="0.3">
      <c r="A18" s="115">
        <v>0</v>
      </c>
      <c r="B18" s="115">
        <v>0</v>
      </c>
      <c r="C18" s="51"/>
      <c r="D18" s="51"/>
      <c r="E18" s="51"/>
      <c r="F18" s="64"/>
      <c r="G18" s="64"/>
      <c r="H18" s="64"/>
      <c r="I18" s="64"/>
      <c r="J18" s="66"/>
      <c r="K18" s="66"/>
      <c r="L18" s="66"/>
      <c r="M18" s="66"/>
      <c r="N18" s="66"/>
      <c r="O18" s="66"/>
      <c r="P18" s="66"/>
      <c r="Q18" s="66"/>
      <c r="R18" s="66"/>
      <c r="S18" s="66"/>
      <c r="T18" s="66"/>
      <c r="U18" s="66"/>
      <c r="V18" s="51"/>
    </row>
    <row r="19" spans="1:22" s="38" customFormat="1" hidden="1" x14ac:dyDescent="0.3">
      <c r="A19" s="115">
        <v>0</v>
      </c>
      <c r="B19" s="115">
        <v>0</v>
      </c>
      <c r="C19" s="51"/>
      <c r="D19" s="51"/>
      <c r="E19" s="51"/>
      <c r="F19" s="64"/>
      <c r="G19" s="64"/>
      <c r="H19" s="64"/>
      <c r="I19" s="64"/>
      <c r="J19" s="66"/>
      <c r="K19" s="66"/>
      <c r="L19" s="66"/>
      <c r="M19" s="66"/>
      <c r="N19" s="66"/>
      <c r="O19" s="66"/>
      <c r="P19" s="66"/>
      <c r="Q19" s="66"/>
      <c r="R19" s="66"/>
      <c r="S19" s="66"/>
      <c r="T19" s="66"/>
      <c r="U19" s="66"/>
      <c r="V19" s="51"/>
    </row>
    <row r="20" spans="1:22" s="38" customFormat="1" hidden="1" x14ac:dyDescent="0.3">
      <c r="A20" s="115">
        <v>0</v>
      </c>
      <c r="B20" s="115">
        <v>0</v>
      </c>
      <c r="C20" s="51"/>
      <c r="D20" s="51"/>
      <c r="E20" s="51"/>
      <c r="F20" s="64"/>
      <c r="G20" s="64"/>
      <c r="H20" s="64"/>
      <c r="I20" s="64"/>
      <c r="J20" s="66"/>
      <c r="K20" s="66"/>
      <c r="L20" s="66"/>
      <c r="M20" s="66"/>
      <c r="N20" s="66"/>
      <c r="O20" s="66"/>
      <c r="P20" s="66"/>
      <c r="Q20" s="66"/>
      <c r="R20" s="66"/>
      <c r="S20" s="66"/>
      <c r="T20" s="66"/>
      <c r="U20" s="66"/>
      <c r="V20" s="51"/>
    </row>
    <row r="21" spans="1:22" s="38" customFormat="1" hidden="1" x14ac:dyDescent="0.3">
      <c r="A21" s="115">
        <v>0</v>
      </c>
      <c r="B21" s="115">
        <v>0</v>
      </c>
      <c r="C21" s="51"/>
      <c r="D21" s="51"/>
      <c r="E21" s="51"/>
      <c r="F21" s="64"/>
      <c r="G21" s="64"/>
      <c r="H21" s="64"/>
      <c r="I21" s="64"/>
      <c r="J21" s="66"/>
      <c r="K21" s="66"/>
      <c r="L21" s="66"/>
      <c r="M21" s="66"/>
      <c r="N21" s="66"/>
      <c r="O21" s="66"/>
      <c r="P21" s="66"/>
      <c r="Q21" s="66"/>
      <c r="R21" s="66"/>
      <c r="S21" s="66"/>
      <c r="T21" s="66"/>
      <c r="U21" s="66"/>
      <c r="V21" s="51"/>
    </row>
    <row r="22" spans="1:22" s="38" customFormat="1" ht="48" x14ac:dyDescent="0.3">
      <c r="A22" s="113"/>
      <c r="B22" s="113"/>
      <c r="C22" s="108" t="s">
        <v>796</v>
      </c>
      <c r="D22" s="51"/>
      <c r="E22" s="66" t="s">
        <v>19</v>
      </c>
      <c r="F22" s="94">
        <f>'II skyrius'!G9</f>
        <v>20</v>
      </c>
      <c r="G22" s="108">
        <v>10</v>
      </c>
      <c r="H22" s="94">
        <f>'II skyrius'!H9</f>
        <v>15</v>
      </c>
      <c r="I22" s="94">
        <f>'II skyrius'!I9</f>
        <v>5</v>
      </c>
      <c r="J22" s="83"/>
      <c r="K22" s="84"/>
      <c r="L22" s="84"/>
      <c r="M22" s="84"/>
      <c r="N22" s="84"/>
      <c r="O22" s="84"/>
      <c r="P22" s="84"/>
      <c r="Q22" s="84"/>
      <c r="R22" s="84"/>
      <c r="S22" s="84"/>
      <c r="T22" s="84"/>
      <c r="U22" s="85"/>
      <c r="V22" s="66"/>
    </row>
    <row r="23" spans="1:22" s="38" customFormat="1" hidden="1" x14ac:dyDescent="0.3">
      <c r="A23" s="113"/>
      <c r="B23" s="112"/>
      <c r="C23" s="72"/>
      <c r="D23" s="51"/>
      <c r="E23" s="97">
        <v>0</v>
      </c>
      <c r="F23" s="72" t="str">
        <f>'II skyrius'!G10</f>
        <v>(2020)</v>
      </c>
      <c r="G23" s="113"/>
      <c r="H23" s="72"/>
      <c r="I23" s="72"/>
      <c r="J23" s="86"/>
      <c r="K23" s="87"/>
      <c r="L23" s="87"/>
      <c r="M23" s="87"/>
      <c r="N23" s="87"/>
      <c r="O23" s="87"/>
      <c r="P23" s="87"/>
      <c r="Q23" s="87"/>
      <c r="R23" s="87"/>
      <c r="S23" s="87"/>
      <c r="T23" s="87"/>
      <c r="U23" s="88"/>
      <c r="V23" s="97"/>
    </row>
    <row r="24" spans="1:22" s="38" customFormat="1" x14ac:dyDescent="0.3">
      <c r="A24" s="113"/>
      <c r="B24" s="112"/>
      <c r="C24" s="96"/>
      <c r="D24" s="51"/>
      <c r="E24" s="98"/>
      <c r="F24" s="95" t="str">
        <f>'II skyrius'!G10</f>
        <v>(2020)</v>
      </c>
      <c r="G24" s="125" t="s">
        <v>29</v>
      </c>
      <c r="H24" s="96" t="str">
        <f>'II skyrius'!H10</f>
        <v>(2025)</v>
      </c>
      <c r="I24" s="96" t="str">
        <f>'II skyrius'!I10</f>
        <v>(2030)</v>
      </c>
      <c r="J24" s="86"/>
      <c r="K24" s="87"/>
      <c r="L24" s="87"/>
      <c r="M24" s="87"/>
      <c r="N24" s="87"/>
      <c r="O24" s="87"/>
      <c r="P24" s="87"/>
      <c r="Q24" s="87"/>
      <c r="R24" s="87"/>
      <c r="S24" s="87"/>
      <c r="T24" s="87"/>
      <c r="U24" s="88"/>
      <c r="V24" s="98"/>
    </row>
    <row r="25" spans="1:22" s="38" customFormat="1" ht="60" x14ac:dyDescent="0.3">
      <c r="A25" s="113"/>
      <c r="B25" s="112"/>
      <c r="C25" s="108" t="s">
        <v>796</v>
      </c>
      <c r="D25" s="51"/>
      <c r="E25" s="66" t="s">
        <v>25</v>
      </c>
      <c r="F25" s="94">
        <f>'II skyrius'!G11</f>
        <v>52</v>
      </c>
      <c r="G25" s="108">
        <v>50</v>
      </c>
      <c r="H25" s="94">
        <f>'II skyrius'!H11</f>
        <v>55</v>
      </c>
      <c r="I25" s="94">
        <f>'II skyrius'!I11</f>
        <v>60</v>
      </c>
      <c r="J25" s="86"/>
      <c r="K25" s="87"/>
      <c r="L25" s="87"/>
      <c r="M25" s="87"/>
      <c r="N25" s="87"/>
      <c r="O25" s="87"/>
      <c r="P25" s="87"/>
      <c r="Q25" s="87"/>
      <c r="R25" s="87"/>
      <c r="S25" s="87"/>
      <c r="T25" s="87"/>
      <c r="U25" s="88"/>
      <c r="V25" s="66"/>
    </row>
    <row r="26" spans="1:22" s="38" customFormat="1" hidden="1" x14ac:dyDescent="0.3">
      <c r="A26" s="113"/>
      <c r="B26" s="112"/>
      <c r="C26" s="72"/>
      <c r="D26" s="51"/>
      <c r="E26" s="97">
        <v>0</v>
      </c>
      <c r="F26" s="72" t="str">
        <f>'II skyrius'!G12</f>
        <v>(2020)</v>
      </c>
      <c r="G26" s="113"/>
      <c r="H26" s="72"/>
      <c r="I26" s="72"/>
      <c r="J26" s="86"/>
      <c r="K26" s="87"/>
      <c r="L26" s="87"/>
      <c r="M26" s="87"/>
      <c r="N26" s="87"/>
      <c r="O26" s="87"/>
      <c r="P26" s="87"/>
      <c r="Q26" s="87"/>
      <c r="R26" s="87"/>
      <c r="S26" s="87"/>
      <c r="T26" s="87"/>
      <c r="U26" s="88"/>
      <c r="V26" s="97"/>
    </row>
    <row r="27" spans="1:22" s="38" customFormat="1" x14ac:dyDescent="0.3">
      <c r="A27" s="113"/>
      <c r="B27" s="112"/>
      <c r="C27" s="96"/>
      <c r="D27" s="51"/>
      <c r="E27" s="98"/>
      <c r="F27" s="95" t="str">
        <f>'II skyrius'!G12</f>
        <v>(2020)</v>
      </c>
      <c r="G27" s="125" t="s">
        <v>29</v>
      </c>
      <c r="H27" s="96" t="str">
        <f>'II skyrius'!H12</f>
        <v>(2025)</v>
      </c>
      <c r="I27" s="96" t="str">
        <f>'II skyrius'!I12</f>
        <v>(2030)</v>
      </c>
      <c r="J27" s="86"/>
      <c r="K27" s="87"/>
      <c r="L27" s="87"/>
      <c r="M27" s="87"/>
      <c r="N27" s="87"/>
      <c r="O27" s="87"/>
      <c r="P27" s="87"/>
      <c r="Q27" s="87"/>
      <c r="R27" s="87"/>
      <c r="S27" s="87"/>
      <c r="T27" s="87"/>
      <c r="U27" s="88"/>
      <c r="V27" s="98"/>
    </row>
    <row r="28" spans="1:22" s="38" customFormat="1" ht="108" x14ac:dyDescent="0.3">
      <c r="A28" s="113"/>
      <c r="B28" s="112"/>
      <c r="C28" s="108" t="s">
        <v>796</v>
      </c>
      <c r="D28" s="51"/>
      <c r="E28" s="66" t="s">
        <v>797</v>
      </c>
      <c r="F28" s="94" cm="1">
        <f t="array" ref="F28:F29">'II skyrius'!G13:G14</f>
        <v>1.03</v>
      </c>
      <c r="G28" s="108">
        <v>1.03</v>
      </c>
      <c r="H28" s="94">
        <f>'II skyrius'!H13</f>
        <v>1.03</v>
      </c>
      <c r="I28" s="94">
        <f>'II skyrius'!I13</f>
        <v>1.02</v>
      </c>
      <c r="J28" s="86"/>
      <c r="K28" s="87"/>
      <c r="L28" s="87"/>
      <c r="M28" s="87"/>
      <c r="N28" s="87"/>
      <c r="O28" s="87"/>
      <c r="P28" s="87"/>
      <c r="Q28" s="87"/>
      <c r="R28" s="87"/>
      <c r="S28" s="87"/>
      <c r="T28" s="87"/>
      <c r="U28" s="88"/>
      <c r="V28" s="66"/>
    </row>
    <row r="29" spans="1:22" s="38" customFormat="1" hidden="1" x14ac:dyDescent="0.3">
      <c r="A29" s="113"/>
      <c r="B29" s="112"/>
      <c r="C29" s="72"/>
      <c r="D29" s="51"/>
      <c r="E29" s="97">
        <v>0</v>
      </c>
      <c r="F29" s="72" t="str">
        <v>(2021)</v>
      </c>
      <c r="G29" s="113" t="s">
        <v>29</v>
      </c>
      <c r="H29" s="72"/>
      <c r="I29" s="72"/>
      <c r="J29" s="86"/>
      <c r="K29" s="87"/>
      <c r="L29" s="87"/>
      <c r="M29" s="87"/>
      <c r="N29" s="87"/>
      <c r="O29" s="87"/>
      <c r="P29" s="87"/>
      <c r="Q29" s="87"/>
      <c r="R29" s="87"/>
      <c r="S29" s="87"/>
      <c r="T29" s="87"/>
      <c r="U29" s="88"/>
      <c r="V29" s="97"/>
    </row>
    <row r="30" spans="1:22" s="38" customFormat="1" x14ac:dyDescent="0.3">
      <c r="A30" s="113"/>
      <c r="B30" s="112"/>
      <c r="C30" s="96"/>
      <c r="D30" s="51"/>
      <c r="E30" s="98"/>
      <c r="F30" s="95" t="str">
        <f>'II skyrius'!G14</f>
        <v>(2021)</v>
      </c>
      <c r="G30" s="114" t="s">
        <v>29</v>
      </c>
      <c r="H30" s="96" t="str">
        <f>'II skyrius'!H14</f>
        <v>(2025)</v>
      </c>
      <c r="I30" s="96" t="str">
        <f>'II skyrius'!I14</f>
        <v>(2030)</v>
      </c>
      <c r="J30" s="86"/>
      <c r="K30" s="87"/>
      <c r="L30" s="87"/>
      <c r="M30" s="87"/>
      <c r="N30" s="87"/>
      <c r="O30" s="87"/>
      <c r="P30" s="87"/>
      <c r="Q30" s="87"/>
      <c r="R30" s="87"/>
      <c r="S30" s="87"/>
      <c r="T30" s="87"/>
      <c r="U30" s="88"/>
      <c r="V30" s="98"/>
    </row>
    <row r="31" spans="1:22" s="38" customFormat="1" ht="84" x14ac:dyDescent="0.3">
      <c r="A31" s="113"/>
      <c r="B31" s="112"/>
      <c r="C31" s="108" t="s">
        <v>796</v>
      </c>
      <c r="D31" s="51"/>
      <c r="E31" s="66" t="s">
        <v>798</v>
      </c>
      <c r="F31" s="94" cm="1">
        <f t="array" ref="F31:F32">'II skyrius'!G15:G16</f>
        <v>101</v>
      </c>
      <c r="G31" s="108">
        <v>81</v>
      </c>
      <c r="H31" s="94">
        <f>'II skyrius'!H15</f>
        <v>101</v>
      </c>
      <c r="I31" s="94">
        <f>'II skyrius'!I15</f>
        <v>100</v>
      </c>
      <c r="J31" s="86"/>
      <c r="K31" s="87"/>
      <c r="L31" s="87"/>
      <c r="M31" s="87"/>
      <c r="N31" s="87"/>
      <c r="O31" s="87"/>
      <c r="P31" s="87"/>
      <c r="Q31" s="87"/>
      <c r="R31" s="87"/>
      <c r="S31" s="87"/>
      <c r="T31" s="87"/>
      <c r="U31" s="88"/>
      <c r="V31" s="66"/>
    </row>
    <row r="32" spans="1:22" s="38" customFormat="1" hidden="1" x14ac:dyDescent="0.3">
      <c r="A32" s="113"/>
      <c r="B32" s="112"/>
      <c r="C32" s="72"/>
      <c r="D32" s="51"/>
      <c r="E32" s="97">
        <v>0</v>
      </c>
      <c r="F32" s="72" t="str">
        <v>(2019)</v>
      </c>
      <c r="G32" s="113"/>
      <c r="H32" s="72"/>
      <c r="I32" s="72"/>
      <c r="J32" s="86"/>
      <c r="K32" s="87"/>
      <c r="L32" s="87"/>
      <c r="M32" s="87"/>
      <c r="N32" s="87"/>
      <c r="O32" s="87"/>
      <c r="P32" s="87"/>
      <c r="Q32" s="87"/>
      <c r="R32" s="87"/>
      <c r="S32" s="87"/>
      <c r="T32" s="87"/>
      <c r="U32" s="88"/>
      <c r="V32" s="97"/>
    </row>
    <row r="33" spans="1:22" s="38" customFormat="1" x14ac:dyDescent="0.3">
      <c r="A33" s="113"/>
      <c r="B33" s="112"/>
      <c r="C33" s="96"/>
      <c r="D33" s="51"/>
      <c r="E33" s="98"/>
      <c r="F33" s="95" t="str">
        <f>'II skyrius'!G16</f>
        <v>(2019)</v>
      </c>
      <c r="G33" s="125" t="s">
        <v>29</v>
      </c>
      <c r="H33" s="96" t="str">
        <f>'II skyrius'!H16</f>
        <v>(2025)</v>
      </c>
      <c r="I33" s="96" t="str">
        <f>'II skyrius'!I16</f>
        <v>(2030)</v>
      </c>
      <c r="J33" s="86"/>
      <c r="K33" s="87"/>
      <c r="L33" s="87"/>
      <c r="M33" s="87"/>
      <c r="N33" s="87"/>
      <c r="O33" s="87"/>
      <c r="P33" s="87"/>
      <c r="Q33" s="87"/>
      <c r="R33" s="87"/>
      <c r="S33" s="87"/>
      <c r="T33" s="87"/>
      <c r="U33" s="88"/>
      <c r="V33" s="98"/>
    </row>
    <row r="34" spans="1:22" s="38" customFormat="1" ht="120" x14ac:dyDescent="0.3">
      <c r="A34" s="113"/>
      <c r="B34" s="112"/>
      <c r="C34" s="108" t="s">
        <v>796</v>
      </c>
      <c r="D34" s="51"/>
      <c r="E34" s="66" t="s">
        <v>33</v>
      </c>
      <c r="F34" s="94" cm="1">
        <f t="array" ref="F34:F35">'II skyrius'!G17:G18</f>
        <v>1.38</v>
      </c>
      <c r="G34" s="108">
        <v>1.38</v>
      </c>
      <c r="H34" s="94">
        <f>'II skyrius'!H17</f>
        <v>1.38</v>
      </c>
      <c r="I34" s="94">
        <f>'II skyrius'!I17</f>
        <v>1.33</v>
      </c>
      <c r="J34" s="86"/>
      <c r="K34" s="87"/>
      <c r="L34" s="87"/>
      <c r="M34" s="87"/>
      <c r="N34" s="87"/>
      <c r="O34" s="87"/>
      <c r="P34" s="87"/>
      <c r="Q34" s="87"/>
      <c r="R34" s="87"/>
      <c r="S34" s="87"/>
      <c r="T34" s="87"/>
      <c r="U34" s="88"/>
      <c r="V34" s="66"/>
    </row>
    <row r="35" spans="1:22" s="38" customFormat="1" hidden="1" x14ac:dyDescent="0.3">
      <c r="A35" s="113"/>
      <c r="B35" s="112"/>
      <c r="C35" s="72"/>
      <c r="D35" s="51"/>
      <c r="E35" s="97">
        <v>0</v>
      </c>
      <c r="F35" s="72" t="str">
        <v>(2019)</v>
      </c>
      <c r="G35" s="113" t="s">
        <v>32</v>
      </c>
      <c r="H35" s="72"/>
      <c r="I35" s="72"/>
      <c r="J35" s="86"/>
      <c r="K35" s="87"/>
      <c r="L35" s="87"/>
      <c r="M35" s="87"/>
      <c r="N35" s="87"/>
      <c r="O35" s="87"/>
      <c r="P35" s="87"/>
      <c r="Q35" s="87"/>
      <c r="R35" s="87"/>
      <c r="S35" s="87"/>
      <c r="T35" s="87"/>
      <c r="U35" s="88"/>
      <c r="V35" s="97"/>
    </row>
    <row r="36" spans="1:22" s="38" customFormat="1" x14ac:dyDescent="0.3">
      <c r="A36" s="114"/>
      <c r="B36" s="112"/>
      <c r="C36" s="96"/>
      <c r="D36" s="51"/>
      <c r="E36" s="98"/>
      <c r="F36" s="95" t="str">
        <f>'II skyrius'!G18</f>
        <v>(2019)</v>
      </c>
      <c r="G36" s="114" t="s">
        <v>32</v>
      </c>
      <c r="H36" s="96" t="str">
        <f>'II skyrius'!H18</f>
        <v>(2025)</v>
      </c>
      <c r="I36" s="96" t="str">
        <f>'II skyrius'!I18</f>
        <v>(2030)</v>
      </c>
      <c r="J36" s="86"/>
      <c r="K36" s="87"/>
      <c r="L36" s="87"/>
      <c r="M36" s="87"/>
      <c r="N36" s="87"/>
      <c r="O36" s="87"/>
      <c r="P36" s="87"/>
      <c r="Q36" s="87"/>
      <c r="R36" s="87"/>
      <c r="S36" s="87"/>
      <c r="T36" s="87"/>
      <c r="U36" s="88"/>
      <c r="V36" s="98"/>
    </row>
    <row r="37" spans="1:22" s="38" customFormat="1" ht="45.6" x14ac:dyDescent="0.3">
      <c r="A37" s="79" t="str" cm="1">
        <f t="array" ref="A37:A38">'II skyrius'!B19:B20</f>
        <v>1.1.</v>
      </c>
      <c r="B37" s="79" t="str" cm="1">
        <f t="array" ref="B37:B38">'II skyrius'!C19:C20</f>
        <v>Mažinti į sąvartynus patenkančių atliekų kiekį</v>
      </c>
      <c r="C37" s="91"/>
      <c r="D37" s="101"/>
      <c r="E37" s="102"/>
      <c r="F37" s="92"/>
      <c r="G37" s="92"/>
      <c r="H37" s="92"/>
      <c r="I37" s="93"/>
      <c r="J37" s="67">
        <f>J42</f>
        <v>0</v>
      </c>
      <c r="K37" s="67">
        <f t="shared" ref="K37:U37" si="1">K42</f>
        <v>0</v>
      </c>
      <c r="L37" s="67">
        <f t="shared" si="1"/>
        <v>0</v>
      </c>
      <c r="M37" s="67">
        <f t="shared" si="1"/>
        <v>0</v>
      </c>
      <c r="N37" s="67">
        <f t="shared" si="1"/>
        <v>0</v>
      </c>
      <c r="O37" s="67">
        <f t="shared" si="1"/>
        <v>0</v>
      </c>
      <c r="P37" s="67">
        <f t="shared" si="1"/>
        <v>0</v>
      </c>
      <c r="Q37" s="67">
        <f t="shared" si="1"/>
        <v>0</v>
      </c>
      <c r="R37" s="67">
        <f t="shared" si="1"/>
        <v>0</v>
      </c>
      <c r="S37" s="67">
        <f t="shared" si="1"/>
        <v>0</v>
      </c>
      <c r="T37" s="67">
        <f t="shared" si="1"/>
        <v>0</v>
      </c>
      <c r="U37" s="67">
        <f t="shared" si="1"/>
        <v>0</v>
      </c>
      <c r="V37" s="51"/>
    </row>
    <row r="38" spans="1:22" s="38" customFormat="1" ht="14.4" hidden="1" customHeight="1" x14ac:dyDescent="0.3">
      <c r="A38" s="81">
        <v>0</v>
      </c>
      <c r="B38" s="81">
        <v>0</v>
      </c>
      <c r="C38" s="51"/>
      <c r="D38" s="51"/>
      <c r="E38" s="51"/>
      <c r="F38" s="51"/>
      <c r="G38" s="51"/>
      <c r="H38" s="68"/>
      <c r="I38" s="68"/>
      <c r="J38" s="67">
        <v>0</v>
      </c>
      <c r="K38" s="67">
        <v>0</v>
      </c>
      <c r="L38" s="67">
        <v>0</v>
      </c>
      <c r="M38" s="67">
        <v>0</v>
      </c>
      <c r="N38" s="67">
        <v>0</v>
      </c>
      <c r="O38" s="67">
        <v>0</v>
      </c>
      <c r="P38" s="67">
        <v>0</v>
      </c>
      <c r="Q38" s="67">
        <v>0</v>
      </c>
      <c r="R38" s="67">
        <v>0</v>
      </c>
      <c r="S38" s="67">
        <v>0</v>
      </c>
      <c r="T38" s="67">
        <v>0</v>
      </c>
      <c r="U38" s="67">
        <v>0</v>
      </c>
      <c r="V38" s="51"/>
    </row>
    <row r="39" spans="1:22" s="38" customFormat="1" ht="36" x14ac:dyDescent="0.3">
      <c r="A39" s="113"/>
      <c r="B39" s="113"/>
      <c r="C39" s="108" t="s">
        <v>799</v>
      </c>
      <c r="D39" s="51"/>
      <c r="E39" s="66" t="s">
        <v>40</v>
      </c>
      <c r="F39" s="94">
        <f>'II skyrius'!G19</f>
        <v>0</v>
      </c>
      <c r="G39" s="94">
        <v>0</v>
      </c>
      <c r="H39" s="94">
        <f>'II skyrius'!H19</f>
        <v>0</v>
      </c>
      <c r="I39" s="94">
        <f>'II skyrius'!I19</f>
        <v>4925</v>
      </c>
      <c r="J39" s="86"/>
      <c r="K39" s="87"/>
      <c r="L39" s="87"/>
      <c r="M39" s="87"/>
      <c r="N39" s="87"/>
      <c r="O39" s="87"/>
      <c r="P39" s="87"/>
      <c r="Q39" s="87"/>
      <c r="R39" s="87"/>
      <c r="S39" s="87"/>
      <c r="T39" s="87"/>
      <c r="U39" s="88"/>
      <c r="V39" s="66"/>
    </row>
    <row r="40" spans="1:22" s="38" customFormat="1" hidden="1" x14ac:dyDescent="0.3">
      <c r="A40" s="113"/>
      <c r="B40" s="113"/>
      <c r="C40" s="72"/>
      <c r="D40" s="51"/>
      <c r="E40" s="97">
        <v>0</v>
      </c>
      <c r="F40" s="72" t="str">
        <f>'II skyrius'!G20</f>
        <v>(2021)</v>
      </c>
      <c r="G40" s="72"/>
      <c r="H40" s="72"/>
      <c r="I40" s="72"/>
      <c r="J40" s="86"/>
      <c r="K40" s="87"/>
      <c r="L40" s="87"/>
      <c r="M40" s="87"/>
      <c r="N40" s="87"/>
      <c r="O40" s="87"/>
      <c r="P40" s="87"/>
      <c r="Q40" s="87"/>
      <c r="R40" s="87"/>
      <c r="S40" s="87"/>
      <c r="T40" s="87"/>
      <c r="U40" s="88"/>
      <c r="V40" s="97"/>
    </row>
    <row r="41" spans="1:22" s="38" customFormat="1" x14ac:dyDescent="0.3">
      <c r="A41" s="114"/>
      <c r="B41" s="114"/>
      <c r="C41" s="96"/>
      <c r="D41" s="51"/>
      <c r="E41" s="98"/>
      <c r="F41" s="95" t="str">
        <f>'II skyrius'!G20</f>
        <v>(2021)</v>
      </c>
      <c r="G41" s="96"/>
      <c r="H41" s="96" t="str">
        <f>'II skyrius'!H20</f>
        <v>(2024)</v>
      </c>
      <c r="I41" s="96" t="str">
        <f>'II skyrius'!I20</f>
        <v>(2029)</v>
      </c>
      <c r="J41" s="86"/>
      <c r="K41" s="87"/>
      <c r="L41" s="87"/>
      <c r="M41" s="87"/>
      <c r="N41" s="87"/>
      <c r="O41" s="87"/>
      <c r="P41" s="87"/>
      <c r="Q41" s="87"/>
      <c r="R41" s="87"/>
      <c r="S41" s="87"/>
      <c r="T41" s="87"/>
      <c r="U41" s="88"/>
      <c r="V41" s="98"/>
    </row>
    <row r="42" spans="1:22" s="38" customFormat="1" ht="45.6" x14ac:dyDescent="0.3">
      <c r="A42" s="63" t="s">
        <v>800</v>
      </c>
      <c r="B42" s="63" t="str">
        <f>'III skyrius'!C9</f>
        <v>Rūšiuojamojo atliekų surinkimo skatinimas</v>
      </c>
      <c r="C42" s="83"/>
      <c r="D42" s="103"/>
      <c r="E42" s="84"/>
      <c r="F42" s="104"/>
      <c r="G42" s="104"/>
      <c r="H42" s="104"/>
      <c r="I42" s="99"/>
      <c r="J42" s="67">
        <v>0</v>
      </c>
      <c r="K42" s="67">
        <v>0</v>
      </c>
      <c r="L42" s="67">
        <v>0</v>
      </c>
      <c r="M42" s="67">
        <v>0</v>
      </c>
      <c r="N42" s="67">
        <v>0</v>
      </c>
      <c r="O42" s="67">
        <v>0</v>
      </c>
      <c r="P42" s="67">
        <v>0</v>
      </c>
      <c r="Q42" s="67">
        <v>0</v>
      </c>
      <c r="R42" s="67">
        <v>0</v>
      </c>
      <c r="S42" s="67">
        <v>0</v>
      </c>
      <c r="T42" s="67">
        <v>0</v>
      </c>
      <c r="U42" s="67">
        <v>0</v>
      </c>
      <c r="V42" s="51"/>
    </row>
    <row r="43" spans="1:22" s="38" customFormat="1" ht="34.200000000000003" x14ac:dyDescent="0.3">
      <c r="A43" s="79" t="str" cm="1">
        <f t="array" ref="A43:A44">'II skyrius'!B21:B22</f>
        <v>1.2.</v>
      </c>
      <c r="B43" s="79" t="str" cm="1">
        <f t="array" ref="B43:B44">'II skyrius'!C21:C22</f>
        <v>Stiprinti aplinkos oro monitoringą</v>
      </c>
      <c r="C43" s="89"/>
      <c r="D43" s="105"/>
      <c r="E43" s="90"/>
      <c r="F43" s="106"/>
      <c r="G43" s="106"/>
      <c r="H43" s="106"/>
      <c r="I43" s="107"/>
      <c r="J43" s="67">
        <f>J48</f>
        <v>280285.45999999996</v>
      </c>
      <c r="K43" s="67">
        <f t="shared" ref="K43:U43" si="2">K48</f>
        <v>238242.63999999998</v>
      </c>
      <c r="L43" s="67">
        <f t="shared" si="2"/>
        <v>0</v>
      </c>
      <c r="M43" s="67">
        <f t="shared" si="2"/>
        <v>42042.819999999978</v>
      </c>
      <c r="N43" s="67">
        <f t="shared" si="2"/>
        <v>0</v>
      </c>
      <c r="O43" s="67">
        <f t="shared" si="2"/>
        <v>0</v>
      </c>
      <c r="P43" s="67">
        <f t="shared" si="2"/>
        <v>0</v>
      </c>
      <c r="Q43" s="67">
        <f t="shared" si="2"/>
        <v>0</v>
      </c>
      <c r="R43" s="67">
        <f t="shared" si="2"/>
        <v>0</v>
      </c>
      <c r="S43" s="67">
        <f t="shared" si="2"/>
        <v>0</v>
      </c>
      <c r="T43" s="67">
        <f t="shared" si="2"/>
        <v>0</v>
      </c>
      <c r="U43" s="67">
        <f t="shared" si="2"/>
        <v>0</v>
      </c>
      <c r="V43" s="51"/>
    </row>
    <row r="44" spans="1:22" s="38" customFormat="1" hidden="1" x14ac:dyDescent="0.3">
      <c r="A44" s="81">
        <v>0</v>
      </c>
      <c r="B44" s="81">
        <v>0</v>
      </c>
      <c r="C44" s="51"/>
      <c r="D44" s="51"/>
      <c r="E44" s="51"/>
      <c r="F44" s="64"/>
      <c r="G44" s="64"/>
      <c r="H44" s="64"/>
      <c r="I44" s="64"/>
      <c r="J44" s="64"/>
      <c r="K44" s="64"/>
      <c r="L44" s="64"/>
      <c r="M44" s="64"/>
      <c r="N44" s="64"/>
      <c r="O44" s="64"/>
      <c r="P44" s="64"/>
      <c r="Q44" s="64"/>
      <c r="R44" s="64"/>
      <c r="S44" s="64"/>
      <c r="T44" s="64"/>
      <c r="U44" s="64"/>
      <c r="V44" s="51"/>
    </row>
    <row r="45" spans="1:22" s="38" customFormat="1" ht="72" x14ac:dyDescent="0.3">
      <c r="A45" s="113"/>
      <c r="B45" s="113"/>
      <c r="C45" s="108" t="str" cm="1">
        <f t="array" ref="C45:D46">'IV skyrius III skirsnis'!C10:D11</f>
        <v>R.N.2.5051</v>
      </c>
      <c r="D45" s="51">
        <v>0</v>
      </c>
      <c r="E45" s="66" t="s">
        <v>46</v>
      </c>
      <c r="F45" s="94">
        <f>'II skyrius'!G21</f>
        <v>0</v>
      </c>
      <c r="G45" s="94">
        <v>0</v>
      </c>
      <c r="H45" s="94">
        <f>'II skyrius'!H21</f>
        <v>0</v>
      </c>
      <c r="I45" s="94">
        <f>'II skyrius'!I21</f>
        <v>2</v>
      </c>
      <c r="J45" s="86"/>
      <c r="K45" s="87"/>
      <c r="L45" s="87"/>
      <c r="M45" s="87"/>
      <c r="N45" s="87"/>
      <c r="O45" s="87"/>
      <c r="P45" s="87"/>
      <c r="Q45" s="87"/>
      <c r="R45" s="87"/>
      <c r="S45" s="87"/>
      <c r="T45" s="87"/>
      <c r="U45" s="88"/>
      <c r="V45" s="66"/>
    </row>
    <row r="46" spans="1:22" s="38" customFormat="1" hidden="1" x14ac:dyDescent="0.3">
      <c r="A46" s="113"/>
      <c r="B46" s="113"/>
      <c r="C46" s="72">
        <v>0</v>
      </c>
      <c r="D46" s="51">
        <v>0</v>
      </c>
      <c r="E46" s="97">
        <v>0</v>
      </c>
      <c r="F46" s="72" t="str">
        <f>'II skyrius'!G22</f>
        <v>(2021)</v>
      </c>
      <c r="G46" s="72"/>
      <c r="H46" s="72"/>
      <c r="I46" s="72"/>
      <c r="J46" s="86"/>
      <c r="K46" s="87"/>
      <c r="L46" s="87"/>
      <c r="M46" s="87"/>
      <c r="N46" s="87"/>
      <c r="O46" s="87"/>
      <c r="P46" s="87"/>
      <c r="Q46" s="87"/>
      <c r="R46" s="87"/>
      <c r="S46" s="87"/>
      <c r="T46" s="87"/>
      <c r="U46" s="88"/>
      <c r="V46" s="97"/>
    </row>
    <row r="47" spans="1:22" s="38" customFormat="1" x14ac:dyDescent="0.3">
      <c r="A47" s="114"/>
      <c r="B47" s="114"/>
      <c r="C47" s="96"/>
      <c r="D47" s="51"/>
      <c r="E47" s="98"/>
      <c r="F47" s="95" t="str">
        <f>'II skyrius'!G22</f>
        <v>(2021)</v>
      </c>
      <c r="G47" s="96"/>
      <c r="H47" s="96" t="str">
        <f>'II skyrius'!H22</f>
        <v>(2024)</v>
      </c>
      <c r="I47" s="96" t="str">
        <f>'II skyrius'!I22</f>
        <v>(2027)</v>
      </c>
      <c r="J47" s="86"/>
      <c r="K47" s="87"/>
      <c r="L47" s="87"/>
      <c r="M47" s="87"/>
      <c r="N47" s="87"/>
      <c r="O47" s="87"/>
      <c r="P47" s="87"/>
      <c r="Q47" s="87"/>
      <c r="R47" s="87"/>
      <c r="S47" s="87"/>
      <c r="T47" s="87"/>
      <c r="U47" s="88"/>
      <c r="V47" s="98"/>
    </row>
    <row r="48" spans="1:22" s="38" customFormat="1" ht="34.200000000000003" x14ac:dyDescent="0.3">
      <c r="A48" s="79" t="s">
        <v>801</v>
      </c>
      <c r="B48" s="79" t="str">
        <f>'III skyrius'!C10</f>
        <v>Aplinkos oro monitoringo stiprinimas</v>
      </c>
      <c r="C48" s="91"/>
      <c r="D48" s="101"/>
      <c r="E48" s="102"/>
      <c r="F48" s="92"/>
      <c r="G48" s="92"/>
      <c r="H48" s="92"/>
      <c r="I48" s="93"/>
      <c r="J48" s="67">
        <f>'III skyrius'!J10</f>
        <v>280285.45999999996</v>
      </c>
      <c r="K48" s="67">
        <f>'III skyrius'!K10</f>
        <v>238242.63999999998</v>
      </c>
      <c r="L48" s="67">
        <f>'III skyrius'!L10</f>
        <v>0</v>
      </c>
      <c r="M48" s="67">
        <f>J48-K48</f>
        <v>42042.819999999978</v>
      </c>
      <c r="N48" s="69">
        <v>0</v>
      </c>
      <c r="O48" s="69">
        <v>0</v>
      </c>
      <c r="P48" s="69">
        <v>0</v>
      </c>
      <c r="Q48" s="69">
        <v>0</v>
      </c>
      <c r="R48" s="69">
        <v>0</v>
      </c>
      <c r="S48" s="69">
        <v>0</v>
      </c>
      <c r="T48" s="69">
        <v>0</v>
      </c>
      <c r="U48" s="69">
        <v>0</v>
      </c>
      <c r="V48" s="51"/>
    </row>
    <row r="49" spans="1:22" s="38" customFormat="1" ht="72" x14ac:dyDescent="0.3">
      <c r="A49" s="81"/>
      <c r="B49" s="81"/>
      <c r="C49" s="66" t="str">
        <f>C45</f>
        <v>R.N.2.5051</v>
      </c>
      <c r="D49" s="51">
        <f t="shared" ref="D49:I50" si="3">D45</f>
        <v>0</v>
      </c>
      <c r="E49" s="66" t="s">
        <v>46</v>
      </c>
      <c r="F49" s="94">
        <f t="shared" si="3"/>
        <v>0</v>
      </c>
      <c r="G49" s="94">
        <v>0</v>
      </c>
      <c r="H49" s="94">
        <f t="shared" si="3"/>
        <v>0</v>
      </c>
      <c r="I49" s="94">
        <f t="shared" si="3"/>
        <v>2</v>
      </c>
      <c r="J49" s="83"/>
      <c r="K49" s="84"/>
      <c r="L49" s="84"/>
      <c r="M49" s="104"/>
      <c r="N49" s="104"/>
      <c r="O49" s="104"/>
      <c r="P49" s="104"/>
      <c r="Q49" s="84"/>
      <c r="R49" s="84"/>
      <c r="S49" s="84"/>
      <c r="T49" s="104"/>
      <c r="U49" s="99"/>
      <c r="V49" s="66"/>
    </row>
    <row r="50" spans="1:22" s="38" customFormat="1" x14ac:dyDescent="0.3">
      <c r="A50" s="113"/>
      <c r="B50" s="113"/>
      <c r="C50" s="98"/>
      <c r="D50" s="51"/>
      <c r="E50" s="98"/>
      <c r="F50" s="96" t="str">
        <f t="shared" si="3"/>
        <v>(2021)</v>
      </c>
      <c r="G50" s="96"/>
      <c r="H50" s="96" t="str">
        <f>H47</f>
        <v>(2024)</v>
      </c>
      <c r="I50" s="96" t="str">
        <f>I47</f>
        <v>(2027)</v>
      </c>
      <c r="J50" s="86"/>
      <c r="K50" s="87"/>
      <c r="L50" s="87"/>
      <c r="M50" s="111"/>
      <c r="N50" s="111"/>
      <c r="O50" s="111"/>
      <c r="P50" s="111"/>
      <c r="Q50" s="87"/>
      <c r="R50" s="87"/>
      <c r="S50" s="87"/>
      <c r="T50" s="111"/>
      <c r="U50" s="100"/>
      <c r="V50" s="98"/>
    </row>
    <row r="51" spans="1:22" s="38" customFormat="1" ht="72" x14ac:dyDescent="0.3">
      <c r="A51" s="113"/>
      <c r="B51" s="113"/>
      <c r="C51" s="66" t="s">
        <v>802</v>
      </c>
      <c r="D51" s="51"/>
      <c r="E51" s="66" t="s">
        <v>803</v>
      </c>
      <c r="F51" s="94" t="s">
        <v>804</v>
      </c>
      <c r="G51" s="94">
        <v>0</v>
      </c>
      <c r="H51" s="94" t="s">
        <v>804</v>
      </c>
      <c r="I51" s="94">
        <f>'IV skyrius III skirsnis'!O37</f>
        <v>1</v>
      </c>
      <c r="J51" s="86"/>
      <c r="K51" s="87"/>
      <c r="L51" s="87"/>
      <c r="M51" s="111"/>
      <c r="N51" s="111"/>
      <c r="O51" s="111"/>
      <c r="P51" s="111"/>
      <c r="Q51" s="87"/>
      <c r="R51" s="87"/>
      <c r="S51" s="87"/>
      <c r="T51" s="111"/>
      <c r="U51" s="100"/>
      <c r="V51" s="66"/>
    </row>
    <row r="52" spans="1:22" s="38" customFormat="1" x14ac:dyDescent="0.3">
      <c r="A52" s="114"/>
      <c r="B52" s="114"/>
      <c r="C52" s="98"/>
      <c r="D52" s="51"/>
      <c r="E52" s="98"/>
      <c r="F52" s="96"/>
      <c r="G52" s="96"/>
      <c r="H52" s="96"/>
      <c r="I52" s="96" t="str">
        <f>'IV skyrius III skirsnis'!O38</f>
        <v>(2027)</v>
      </c>
      <c r="J52" s="89"/>
      <c r="K52" s="90"/>
      <c r="L52" s="90"/>
      <c r="M52" s="106"/>
      <c r="N52" s="106"/>
      <c r="O52" s="106"/>
      <c r="P52" s="106"/>
      <c r="Q52" s="90"/>
      <c r="R52" s="90"/>
      <c r="S52" s="90"/>
      <c r="T52" s="106"/>
      <c r="U52" s="107"/>
      <c r="V52" s="98"/>
    </row>
    <row r="53" spans="1:22" s="38" customFormat="1" ht="34.200000000000003" x14ac:dyDescent="0.3">
      <c r="A53" s="79" t="str" cm="1">
        <f t="array" ref="A53:A54">'II skyrius'!B23:B24</f>
        <v>1.3.</v>
      </c>
      <c r="B53" s="79" t="str" cm="1">
        <f t="array" ref="B53:B54">'II skyrius'!C23:C24</f>
        <v>Išvystyti miesto žaliąją infrastuktūrą</v>
      </c>
      <c r="C53" s="91"/>
      <c r="D53" s="101"/>
      <c r="E53" s="102"/>
      <c r="F53" s="92"/>
      <c r="G53" s="92"/>
      <c r="H53" s="92"/>
      <c r="I53" s="93"/>
      <c r="J53" s="67">
        <f>J58</f>
        <v>0</v>
      </c>
      <c r="K53" s="67">
        <f t="shared" ref="K53:U53" si="4">K58</f>
        <v>0</v>
      </c>
      <c r="L53" s="67">
        <f t="shared" si="4"/>
        <v>0</v>
      </c>
      <c r="M53" s="67">
        <f t="shared" si="4"/>
        <v>0</v>
      </c>
      <c r="N53" s="67">
        <f t="shared" si="4"/>
        <v>0</v>
      </c>
      <c r="O53" s="67">
        <f t="shared" si="4"/>
        <v>0</v>
      </c>
      <c r="P53" s="67">
        <f t="shared" si="4"/>
        <v>0</v>
      </c>
      <c r="Q53" s="67">
        <f t="shared" si="4"/>
        <v>0</v>
      </c>
      <c r="R53" s="67">
        <f t="shared" si="4"/>
        <v>0</v>
      </c>
      <c r="S53" s="67">
        <f t="shared" si="4"/>
        <v>0</v>
      </c>
      <c r="T53" s="67">
        <f t="shared" si="4"/>
        <v>0</v>
      </c>
      <c r="U53" s="67">
        <f t="shared" si="4"/>
        <v>0</v>
      </c>
      <c r="V53" s="51"/>
    </row>
    <row r="54" spans="1:22" s="38" customFormat="1" hidden="1" x14ac:dyDescent="0.3">
      <c r="A54" s="81">
        <v>0</v>
      </c>
      <c r="B54" s="81">
        <v>0</v>
      </c>
      <c r="C54" s="51"/>
      <c r="D54" s="51"/>
      <c r="E54" s="51"/>
      <c r="F54" s="64"/>
      <c r="G54" s="64"/>
      <c r="H54" s="64"/>
      <c r="I54" s="64"/>
      <c r="J54" s="64"/>
      <c r="K54" s="64"/>
      <c r="L54" s="64"/>
      <c r="M54" s="64"/>
      <c r="N54" s="64"/>
      <c r="O54" s="64"/>
      <c r="P54" s="64"/>
      <c r="Q54" s="64"/>
      <c r="R54" s="64"/>
      <c r="S54" s="64"/>
      <c r="T54" s="64"/>
      <c r="U54" s="64"/>
      <c r="V54" s="51"/>
    </row>
    <row r="55" spans="1:22" s="38" customFormat="1" ht="60" x14ac:dyDescent="0.3">
      <c r="A55" s="113"/>
      <c r="B55" s="113"/>
      <c r="C55" s="108" t="s">
        <v>805</v>
      </c>
      <c r="D55" s="51"/>
      <c r="E55" s="66" t="s">
        <v>50</v>
      </c>
      <c r="F55" s="94">
        <f>'II skyrius'!G23</f>
        <v>0</v>
      </c>
      <c r="G55" s="94">
        <v>0</v>
      </c>
      <c r="H55" s="94">
        <f>'II skyrius'!H23</f>
        <v>0</v>
      </c>
      <c r="I55" s="94">
        <f>'II skyrius'!I23</f>
        <v>60720</v>
      </c>
      <c r="J55" s="86"/>
      <c r="K55" s="87"/>
      <c r="L55" s="87"/>
      <c r="M55" s="87"/>
      <c r="N55" s="87"/>
      <c r="O55" s="87"/>
      <c r="P55" s="87"/>
      <c r="Q55" s="87"/>
      <c r="R55" s="87"/>
      <c r="S55" s="87"/>
      <c r="T55" s="87"/>
      <c r="U55" s="88"/>
      <c r="V55" s="66"/>
    </row>
    <row r="56" spans="1:22" s="38" customFormat="1" hidden="1" x14ac:dyDescent="0.3">
      <c r="A56" s="113"/>
      <c r="B56" s="113"/>
      <c r="C56" s="72"/>
      <c r="D56" s="51"/>
      <c r="E56" s="97">
        <v>0</v>
      </c>
      <c r="F56" s="72" t="str">
        <f>'II skyrius'!G24</f>
        <v>(2021)</v>
      </c>
      <c r="G56" s="72"/>
      <c r="H56" s="72"/>
      <c r="I56" s="72"/>
      <c r="J56" s="86"/>
      <c r="K56" s="87"/>
      <c r="L56" s="87"/>
      <c r="M56" s="87"/>
      <c r="N56" s="87"/>
      <c r="O56" s="87"/>
      <c r="P56" s="87"/>
      <c r="Q56" s="87"/>
      <c r="R56" s="87"/>
      <c r="S56" s="87"/>
      <c r="T56" s="87"/>
      <c r="U56" s="88"/>
      <c r="V56" s="97"/>
    </row>
    <row r="57" spans="1:22" s="38" customFormat="1" x14ac:dyDescent="0.3">
      <c r="A57" s="114"/>
      <c r="B57" s="114"/>
      <c r="C57" s="96"/>
      <c r="D57" s="51"/>
      <c r="E57" s="98"/>
      <c r="F57" s="95" t="str">
        <f>'II skyrius'!G24</f>
        <v>(2021)</v>
      </c>
      <c r="G57" s="96"/>
      <c r="H57" s="96" t="str">
        <f>'II skyrius'!H24</f>
        <v>(2024)</v>
      </c>
      <c r="I57" s="96" t="str">
        <f>'II skyrius'!I24</f>
        <v>(2029)</v>
      </c>
      <c r="J57" s="86"/>
      <c r="K57" s="87"/>
      <c r="L57" s="87"/>
      <c r="M57" s="87"/>
      <c r="N57" s="87"/>
      <c r="O57" s="87"/>
      <c r="P57" s="87"/>
      <c r="Q57" s="87"/>
      <c r="R57" s="87"/>
      <c r="S57" s="87"/>
      <c r="T57" s="87"/>
      <c r="U57" s="88"/>
      <c r="V57" s="98"/>
    </row>
    <row r="58" spans="1:22" s="38" customFormat="1" ht="57" x14ac:dyDescent="0.3">
      <c r="A58" s="63" t="s">
        <v>806</v>
      </c>
      <c r="B58" s="63" t="str">
        <f>'III skyrius'!C11</f>
        <v>Žaliosios infrastruktūros urbanizuotoje aplinkoje plėtojimas</v>
      </c>
      <c r="C58" s="83"/>
      <c r="D58" s="103"/>
      <c r="E58" s="84"/>
      <c r="F58" s="104"/>
      <c r="G58" s="104"/>
      <c r="H58" s="104"/>
      <c r="I58" s="99"/>
      <c r="J58" s="67">
        <v>0</v>
      </c>
      <c r="K58" s="67">
        <v>0</v>
      </c>
      <c r="L58" s="67">
        <v>0</v>
      </c>
      <c r="M58" s="67">
        <v>0</v>
      </c>
      <c r="N58" s="67">
        <v>0</v>
      </c>
      <c r="O58" s="67">
        <v>0</v>
      </c>
      <c r="P58" s="67">
        <v>0</v>
      </c>
      <c r="Q58" s="67">
        <v>0</v>
      </c>
      <c r="R58" s="67">
        <v>0</v>
      </c>
      <c r="S58" s="67">
        <v>0</v>
      </c>
      <c r="T58" s="67">
        <v>0</v>
      </c>
      <c r="U58" s="67">
        <v>0</v>
      </c>
      <c r="V58" s="51"/>
    </row>
    <row r="59" spans="1:22" s="38" customFormat="1" ht="34.200000000000003" x14ac:dyDescent="0.3">
      <c r="A59" s="79" t="str" cm="1">
        <f t="array" ref="A59:A60">'II skyrius'!B25:B26</f>
        <v>1.4.</v>
      </c>
      <c r="B59" s="79" t="str" cm="1">
        <f t="array" ref="B59:B60">'II skyrius'!C25:C26</f>
        <v>Vystyti darnius keliavimo būdus</v>
      </c>
      <c r="C59" s="89"/>
      <c r="D59" s="105"/>
      <c r="E59" s="90"/>
      <c r="F59" s="106"/>
      <c r="G59" s="106"/>
      <c r="H59" s="106"/>
      <c r="I59" s="107"/>
      <c r="J59" s="67">
        <f>J69</f>
        <v>54392191.740000002</v>
      </c>
      <c r="K59" s="67">
        <f t="shared" ref="K59:U59" si="5">K69</f>
        <v>41735763.189999998</v>
      </c>
      <c r="L59" s="67">
        <f t="shared" si="5"/>
        <v>0</v>
      </c>
      <c r="M59" s="67">
        <f t="shared" si="5"/>
        <v>12656428.550000004</v>
      </c>
      <c r="N59" s="67">
        <f t="shared" si="5"/>
        <v>0</v>
      </c>
      <c r="O59" s="67">
        <f t="shared" si="5"/>
        <v>0</v>
      </c>
      <c r="P59" s="67">
        <f t="shared" si="5"/>
        <v>0</v>
      </c>
      <c r="Q59" s="67">
        <f t="shared" si="5"/>
        <v>0</v>
      </c>
      <c r="R59" s="67">
        <f t="shared" si="5"/>
        <v>0</v>
      </c>
      <c r="S59" s="67">
        <f t="shared" si="5"/>
        <v>0</v>
      </c>
      <c r="T59" s="67">
        <f t="shared" si="5"/>
        <v>0</v>
      </c>
      <c r="U59" s="67">
        <f t="shared" si="5"/>
        <v>0</v>
      </c>
      <c r="V59" s="51"/>
    </row>
    <row r="60" spans="1:22" s="38" customFormat="1" hidden="1" x14ac:dyDescent="0.3">
      <c r="A60" s="81">
        <v>0</v>
      </c>
      <c r="B60" s="81">
        <v>0</v>
      </c>
      <c r="C60" s="51"/>
      <c r="D60" s="51"/>
      <c r="E60" s="51"/>
      <c r="F60" s="64"/>
      <c r="G60" s="64"/>
      <c r="H60" s="64"/>
      <c r="I60" s="64"/>
      <c r="J60" s="64"/>
      <c r="K60" s="64"/>
      <c r="L60" s="64"/>
      <c r="M60" s="64"/>
      <c r="N60" s="64"/>
      <c r="O60" s="64"/>
      <c r="P60" s="64"/>
      <c r="Q60" s="64"/>
      <c r="R60" s="64"/>
      <c r="S60" s="64"/>
      <c r="T60" s="64"/>
      <c r="U60" s="64"/>
      <c r="V60" s="51"/>
    </row>
    <row r="61" spans="1:22" s="38" customFormat="1" hidden="1" x14ac:dyDescent="0.3">
      <c r="A61" s="113"/>
      <c r="B61" s="113"/>
      <c r="C61" s="51"/>
      <c r="D61" s="51"/>
      <c r="E61" s="51"/>
      <c r="F61" s="64"/>
      <c r="G61" s="64"/>
      <c r="H61" s="64"/>
      <c r="I61" s="64"/>
      <c r="J61" s="64"/>
      <c r="K61" s="64"/>
      <c r="L61" s="64"/>
      <c r="M61" s="64"/>
      <c r="N61" s="64"/>
      <c r="O61" s="64"/>
      <c r="P61" s="64"/>
      <c r="Q61" s="64"/>
      <c r="R61" s="64"/>
      <c r="S61" s="64"/>
      <c r="T61" s="64"/>
      <c r="U61" s="64"/>
      <c r="V61" s="51"/>
    </row>
    <row r="62" spans="1:22" s="38" customFormat="1" hidden="1" x14ac:dyDescent="0.3">
      <c r="A62" s="113"/>
      <c r="B62" s="113"/>
      <c r="C62" s="51"/>
      <c r="D62" s="51"/>
      <c r="E62" s="51"/>
      <c r="F62" s="64"/>
      <c r="G62" s="64"/>
      <c r="H62" s="64"/>
      <c r="I62" s="64"/>
      <c r="J62" s="64"/>
      <c r="K62" s="64"/>
      <c r="L62" s="64"/>
      <c r="M62" s="64"/>
      <c r="N62" s="64"/>
      <c r="O62" s="64"/>
      <c r="P62" s="64"/>
      <c r="Q62" s="64"/>
      <c r="R62" s="64"/>
      <c r="S62" s="64"/>
      <c r="T62" s="64"/>
      <c r="U62" s="64"/>
      <c r="V62" s="51"/>
    </row>
    <row r="63" spans="1:22" s="38" customFormat="1" ht="72" x14ac:dyDescent="0.3">
      <c r="A63" s="113"/>
      <c r="B63" s="113"/>
      <c r="C63" s="108" t="str" cm="1">
        <f t="array" ref="C63:D64">'IV skyrius VI skirsnis'!C10:D11</f>
        <v xml:space="preserve">R.B.2.2064 </v>
      </c>
      <c r="D63" s="51">
        <v>0</v>
      </c>
      <c r="E63" s="66" t="s">
        <v>54</v>
      </c>
      <c r="F63" s="94">
        <f>'II skyrius'!G25</f>
        <v>0</v>
      </c>
      <c r="G63" s="94">
        <v>0</v>
      </c>
      <c r="H63" s="94">
        <f>'II skyrius'!H25</f>
        <v>0</v>
      </c>
      <c r="I63" s="94">
        <f>'II skyrius'!I25</f>
        <v>169432</v>
      </c>
      <c r="J63" s="86"/>
      <c r="K63" s="87"/>
      <c r="L63" s="87"/>
      <c r="M63" s="87"/>
      <c r="N63" s="87"/>
      <c r="O63" s="87"/>
      <c r="P63" s="87"/>
      <c r="Q63" s="87"/>
      <c r="R63" s="87"/>
      <c r="S63" s="87"/>
      <c r="T63" s="87"/>
      <c r="U63" s="88"/>
      <c r="V63" s="66"/>
    </row>
    <row r="64" spans="1:22" s="38" customFormat="1" hidden="1" x14ac:dyDescent="0.3">
      <c r="A64" s="81"/>
      <c r="B64" s="81"/>
      <c r="C64" s="72">
        <v>0</v>
      </c>
      <c r="D64" s="51">
        <v>0</v>
      </c>
      <c r="E64" s="97"/>
      <c r="F64" s="72" t="str" cm="1">
        <f t="array" ref="F64">'II skyrius'!G26:G26</f>
        <v>(2020)</v>
      </c>
      <c r="G64" s="72"/>
      <c r="H64" s="72"/>
      <c r="I64" s="72"/>
      <c r="J64" s="86"/>
      <c r="K64" s="87"/>
      <c r="L64" s="87"/>
      <c r="M64" s="87"/>
      <c r="N64" s="87"/>
      <c r="O64" s="87"/>
      <c r="P64" s="87"/>
      <c r="Q64" s="87"/>
      <c r="R64" s="87"/>
      <c r="S64" s="87"/>
      <c r="T64" s="87"/>
      <c r="U64" s="88"/>
      <c r="V64" s="97"/>
    </row>
    <row r="65" spans="1:22" s="38" customFormat="1" x14ac:dyDescent="0.3">
      <c r="A65" s="81"/>
      <c r="B65" s="81"/>
      <c r="C65" s="96"/>
      <c r="D65" s="51"/>
      <c r="E65" s="98"/>
      <c r="F65" s="95" t="str">
        <f>'II skyrius'!G26</f>
        <v>(2020)</v>
      </c>
      <c r="G65" s="96"/>
      <c r="H65" s="96" t="str">
        <f>'II skyrius'!H26</f>
        <v>(2024)</v>
      </c>
      <c r="I65" s="96" t="str">
        <f>'II skyrius'!I26</f>
        <v>(2029)</v>
      </c>
      <c r="J65" s="86"/>
      <c r="K65" s="87"/>
      <c r="L65" s="87"/>
      <c r="M65" s="87"/>
      <c r="N65" s="87"/>
      <c r="O65" s="87"/>
      <c r="P65" s="87"/>
      <c r="Q65" s="87"/>
      <c r="R65" s="87"/>
      <c r="S65" s="87"/>
      <c r="T65" s="87"/>
      <c r="U65" s="88"/>
      <c r="V65" s="98"/>
    </row>
    <row r="66" spans="1:22" s="38" customFormat="1" ht="84" x14ac:dyDescent="0.3">
      <c r="A66" s="113"/>
      <c r="B66" s="113"/>
      <c r="C66" s="108" t="s">
        <v>807</v>
      </c>
      <c r="D66" s="51"/>
      <c r="E66" s="66" t="s">
        <v>808</v>
      </c>
      <c r="F66" s="94" t="e">
        <f>'II skyrius'!#REF!</f>
        <v>#REF!</v>
      </c>
      <c r="G66" s="94">
        <v>0</v>
      </c>
      <c r="H66" s="94" t="e">
        <f>'II skyrius'!#REF!</f>
        <v>#REF!</v>
      </c>
      <c r="I66" s="94" t="e">
        <f>'II skyrius'!#REF!</f>
        <v>#REF!</v>
      </c>
      <c r="J66" s="86"/>
      <c r="K66" s="87"/>
      <c r="L66" s="87"/>
      <c r="M66" s="87"/>
      <c r="N66" s="87"/>
      <c r="O66" s="87"/>
      <c r="P66" s="87"/>
      <c r="Q66" s="87"/>
      <c r="R66" s="87"/>
      <c r="S66" s="87"/>
      <c r="T66" s="87"/>
      <c r="U66" s="88"/>
      <c r="V66" s="66"/>
    </row>
    <row r="67" spans="1:22" s="38" customFormat="1" hidden="1" x14ac:dyDescent="0.3">
      <c r="A67" s="113"/>
      <c r="B67" s="113"/>
      <c r="C67" s="72"/>
      <c r="D67" s="51"/>
      <c r="E67" s="97">
        <v>0</v>
      </c>
      <c r="F67" s="72" t="e">
        <f>'II skyrius'!#REF!</f>
        <v>#REF!</v>
      </c>
      <c r="G67" s="72"/>
      <c r="H67" s="72"/>
      <c r="I67" s="72"/>
      <c r="J67" s="86"/>
      <c r="K67" s="87"/>
      <c r="L67" s="87"/>
      <c r="M67" s="87"/>
      <c r="N67" s="87"/>
      <c r="O67" s="87"/>
      <c r="P67" s="87"/>
      <c r="Q67" s="87"/>
      <c r="R67" s="87"/>
      <c r="S67" s="87"/>
      <c r="T67" s="87"/>
      <c r="U67" s="88"/>
      <c r="V67" s="97"/>
    </row>
    <row r="68" spans="1:22" s="38" customFormat="1" x14ac:dyDescent="0.3">
      <c r="A68" s="114"/>
      <c r="B68" s="114"/>
      <c r="C68" s="96"/>
      <c r="D68" s="51"/>
      <c r="E68" s="98"/>
      <c r="F68" s="95" t="e">
        <f>'II skyrius'!#REF!</f>
        <v>#REF!</v>
      </c>
      <c r="G68" s="96"/>
      <c r="H68" s="96" t="e">
        <f>'II skyrius'!#REF!</f>
        <v>#REF!</v>
      </c>
      <c r="I68" s="96" t="e">
        <f>'II skyrius'!#REF!</f>
        <v>#REF!</v>
      </c>
      <c r="J68" s="86"/>
      <c r="K68" s="87"/>
      <c r="L68" s="87"/>
      <c r="M68" s="87"/>
      <c r="N68" s="87"/>
      <c r="O68" s="87"/>
      <c r="P68" s="87"/>
      <c r="Q68" s="87"/>
      <c r="R68" s="87"/>
      <c r="S68" s="87"/>
      <c r="T68" s="87"/>
      <c r="U68" s="88"/>
      <c r="V68" s="98"/>
    </row>
    <row r="69" spans="1:22" s="38" customFormat="1" ht="45.6" x14ac:dyDescent="0.3">
      <c r="A69" s="79" t="s">
        <v>809</v>
      </c>
      <c r="B69" s="79" t="str">
        <f>'III skyrius'!C12</f>
        <v>Darnaus judumo miestuose skatinimas</v>
      </c>
      <c r="C69" s="91"/>
      <c r="D69" s="101"/>
      <c r="E69" s="102"/>
      <c r="F69" s="92"/>
      <c r="G69" s="92"/>
      <c r="H69" s="92"/>
      <c r="I69" s="93"/>
      <c r="J69" s="69">
        <f>'IV skyrius VI skirsnis'!I94</f>
        <v>54392191.740000002</v>
      </c>
      <c r="K69" s="69">
        <f>'IV skyrius VI skirsnis'!L94</f>
        <v>41735763.189999998</v>
      </c>
      <c r="L69" s="69">
        <f>'III skyrius'!L12</f>
        <v>0</v>
      </c>
      <c r="M69" s="69">
        <f>J69-K69</f>
        <v>12656428.550000004</v>
      </c>
      <c r="N69" s="69">
        <v>0</v>
      </c>
      <c r="O69" s="69">
        <v>0</v>
      </c>
      <c r="P69" s="69">
        <v>0</v>
      </c>
      <c r="Q69" s="69">
        <v>0</v>
      </c>
      <c r="R69" s="69">
        <v>0</v>
      </c>
      <c r="S69" s="69">
        <v>0</v>
      </c>
      <c r="T69" s="69">
        <v>0</v>
      </c>
      <c r="U69" s="69">
        <v>0</v>
      </c>
      <c r="V69" s="51"/>
    </row>
    <row r="70" spans="1:22" s="38" customFormat="1" ht="72" x14ac:dyDescent="0.3">
      <c r="A70" s="81"/>
      <c r="B70" s="81"/>
      <c r="C70" s="66" t="str">
        <f>C63</f>
        <v xml:space="preserve">R.B.2.2064 </v>
      </c>
      <c r="D70" s="51">
        <f t="shared" ref="D70:I70" si="6">D63</f>
        <v>0</v>
      </c>
      <c r="E70" s="66" t="s">
        <v>54</v>
      </c>
      <c r="F70" s="94">
        <f t="shared" si="6"/>
        <v>0</v>
      </c>
      <c r="G70" s="94">
        <v>0</v>
      </c>
      <c r="H70" s="94">
        <f t="shared" si="6"/>
        <v>0</v>
      </c>
      <c r="I70" s="94">
        <f t="shared" si="6"/>
        <v>169432</v>
      </c>
      <c r="J70" s="83"/>
      <c r="K70" s="84"/>
      <c r="L70" s="84"/>
      <c r="M70" s="104"/>
      <c r="N70" s="104"/>
      <c r="O70" s="104"/>
      <c r="P70" s="104"/>
      <c r="Q70" s="84"/>
      <c r="R70" s="84"/>
      <c r="S70" s="84"/>
      <c r="T70" s="104"/>
      <c r="U70" s="99"/>
      <c r="V70" s="66"/>
    </row>
    <row r="71" spans="1:22" s="38" customFormat="1" x14ac:dyDescent="0.3">
      <c r="A71" s="113"/>
      <c r="B71" s="113"/>
      <c r="C71" s="98"/>
      <c r="D71" s="51"/>
      <c r="E71" s="98"/>
      <c r="F71" s="96" t="str">
        <f t="shared" ref="F71:H71" si="7">F65</f>
        <v>(2020)</v>
      </c>
      <c r="G71" s="96"/>
      <c r="H71" s="96" t="str">
        <f t="shared" si="7"/>
        <v>(2024)</v>
      </c>
      <c r="I71" s="96" t="str">
        <f>I65</f>
        <v>(2029)</v>
      </c>
      <c r="J71" s="86"/>
      <c r="K71" s="87"/>
      <c r="L71" s="87"/>
      <c r="M71" s="111"/>
      <c r="N71" s="111"/>
      <c r="O71" s="111"/>
      <c r="P71" s="111"/>
      <c r="Q71" s="87"/>
      <c r="R71" s="87"/>
      <c r="S71" s="87"/>
      <c r="T71" s="111"/>
      <c r="U71" s="100"/>
      <c r="V71" s="98"/>
    </row>
    <row r="72" spans="1:22" s="38" customFormat="1" ht="48" x14ac:dyDescent="0.3">
      <c r="A72" s="113"/>
      <c r="B72" s="113"/>
      <c r="C72" s="66" t="s">
        <v>810</v>
      </c>
      <c r="D72" s="51"/>
      <c r="E72" s="66" t="s">
        <v>811</v>
      </c>
      <c r="F72" s="94" t="s">
        <v>804</v>
      </c>
      <c r="G72" s="94">
        <v>0</v>
      </c>
      <c r="H72" s="94" t="s">
        <v>804</v>
      </c>
      <c r="I72" s="94">
        <f>'IV skyrius VI skirsnis'!O37</f>
        <v>31.360000000000003</v>
      </c>
      <c r="J72" s="86"/>
      <c r="K72" s="87"/>
      <c r="L72" s="87"/>
      <c r="M72" s="111"/>
      <c r="N72" s="111"/>
      <c r="O72" s="111"/>
      <c r="P72" s="111"/>
      <c r="Q72" s="87"/>
      <c r="R72" s="87"/>
      <c r="S72" s="87"/>
      <c r="T72" s="111"/>
      <c r="U72" s="100"/>
      <c r="V72" s="66"/>
    </row>
    <row r="73" spans="1:22" s="38" customFormat="1" x14ac:dyDescent="0.3">
      <c r="A73" s="113"/>
      <c r="B73" s="113"/>
      <c r="C73" s="98"/>
      <c r="D73" s="51"/>
      <c r="E73" s="98"/>
      <c r="F73" s="96"/>
      <c r="G73" s="96"/>
      <c r="H73" s="96"/>
      <c r="I73" s="96" t="str">
        <f>'IV skyrius VI skirsnis'!O38</f>
        <v>(2029)</v>
      </c>
      <c r="J73" s="86"/>
      <c r="K73" s="87"/>
      <c r="L73" s="87"/>
      <c r="M73" s="111"/>
      <c r="N73" s="111"/>
      <c r="O73" s="111"/>
      <c r="P73" s="111"/>
      <c r="Q73" s="87"/>
      <c r="R73" s="87"/>
      <c r="S73" s="87"/>
      <c r="T73" s="111"/>
      <c r="U73" s="100"/>
      <c r="V73" s="98"/>
    </row>
    <row r="74" spans="1:22" s="38" customFormat="1" ht="36" x14ac:dyDescent="0.3">
      <c r="A74" s="81"/>
      <c r="B74" s="81"/>
      <c r="C74" s="66" t="s">
        <v>812</v>
      </c>
      <c r="D74" s="51"/>
      <c r="E74" s="66" t="s">
        <v>813</v>
      </c>
      <c r="F74" s="94" t="s">
        <v>804</v>
      </c>
      <c r="G74" s="108">
        <v>0</v>
      </c>
      <c r="H74" s="94" t="s">
        <v>804</v>
      </c>
      <c r="I74" s="94">
        <f>'IV skyrius VI skirsnis'!O41</f>
        <v>1</v>
      </c>
      <c r="J74" s="86"/>
      <c r="K74" s="87"/>
      <c r="L74" s="87"/>
      <c r="M74" s="111"/>
      <c r="N74" s="111"/>
      <c r="O74" s="111"/>
      <c r="P74" s="111"/>
      <c r="Q74" s="87"/>
      <c r="R74" s="87"/>
      <c r="S74" s="87"/>
      <c r="T74" s="111"/>
      <c r="U74" s="100"/>
      <c r="V74" s="66"/>
    </row>
    <row r="75" spans="1:22" s="38" customFormat="1" x14ac:dyDescent="0.3">
      <c r="A75" s="81"/>
      <c r="B75" s="81"/>
      <c r="C75" s="98"/>
      <c r="D75" s="51"/>
      <c r="E75" s="98"/>
      <c r="F75" s="96"/>
      <c r="G75" s="96"/>
      <c r="H75" s="96"/>
      <c r="I75" s="96" t="str">
        <f>'IV skyrius VI skirsnis'!O42</f>
        <v>(2025)</v>
      </c>
      <c r="J75" s="89"/>
      <c r="K75" s="90"/>
      <c r="L75" s="90"/>
      <c r="M75" s="106"/>
      <c r="N75" s="106"/>
      <c r="O75" s="106"/>
      <c r="P75" s="106"/>
      <c r="Q75" s="90"/>
      <c r="R75" s="90"/>
      <c r="S75" s="90"/>
      <c r="T75" s="106"/>
      <c r="U75" s="107"/>
      <c r="V75" s="98"/>
    </row>
    <row r="76" spans="1:22" s="38" customFormat="1" ht="68.400000000000006" x14ac:dyDescent="0.3">
      <c r="A76" s="79" t="str" cm="1">
        <f t="array" ref="A76:A103">'II skyrius'!B29:B56</f>
        <v xml:space="preserve">2. </v>
      </c>
      <c r="B76" s="79" t="str" cm="1">
        <f t="array" ref="B76:B103">'II skyrius'!C29:C56</f>
        <v>Didinti socialinę įtrauktį ir mažinti užimtumo netolygumus</v>
      </c>
      <c r="C76" s="91"/>
      <c r="D76" s="101"/>
      <c r="E76" s="102"/>
      <c r="F76" s="92"/>
      <c r="G76" s="92"/>
      <c r="H76" s="92"/>
      <c r="I76" s="93"/>
      <c r="J76" s="69">
        <f>J146+J156+J179+J196+J219+J229+J275</f>
        <v>89617685.149999991</v>
      </c>
      <c r="K76" s="69">
        <f t="shared" ref="K76:U76" si="8">K146+K156+K179+K196+K219+K229+K275</f>
        <v>47895768.109999999</v>
      </c>
      <c r="L76" s="69">
        <f t="shared" si="8"/>
        <v>0</v>
      </c>
      <c r="M76" s="69">
        <f t="shared" si="8"/>
        <v>41721917.040000007</v>
      </c>
      <c r="N76" s="69">
        <f t="shared" si="8"/>
        <v>0</v>
      </c>
      <c r="O76" s="69">
        <f t="shared" si="8"/>
        <v>0</v>
      </c>
      <c r="P76" s="69">
        <f t="shared" si="8"/>
        <v>0</v>
      </c>
      <c r="Q76" s="69">
        <f t="shared" si="8"/>
        <v>0</v>
      </c>
      <c r="R76" s="69">
        <f t="shared" si="8"/>
        <v>0</v>
      </c>
      <c r="S76" s="69">
        <f t="shared" si="8"/>
        <v>0</v>
      </c>
      <c r="T76" s="69">
        <f t="shared" si="8"/>
        <v>0</v>
      </c>
      <c r="U76" s="69">
        <f t="shared" si="8"/>
        <v>0</v>
      </c>
      <c r="V76" s="51"/>
    </row>
    <row r="77" spans="1:22" s="38" customFormat="1" hidden="1" x14ac:dyDescent="0.3">
      <c r="A77" s="81">
        <v>0</v>
      </c>
      <c r="B77" s="81">
        <v>0</v>
      </c>
      <c r="C77" s="51"/>
      <c r="D77" s="51"/>
      <c r="E77" s="51"/>
      <c r="F77" s="64"/>
      <c r="G77" s="64"/>
      <c r="H77" s="64"/>
      <c r="I77" s="64"/>
      <c r="J77" s="66"/>
      <c r="K77" s="66"/>
      <c r="L77" s="66"/>
      <c r="M77" s="66"/>
      <c r="N77" s="66"/>
      <c r="O77" s="66"/>
      <c r="P77" s="66"/>
      <c r="Q77" s="66"/>
      <c r="R77" s="66"/>
      <c r="S77" s="66"/>
      <c r="T77" s="66"/>
      <c r="U77" s="66"/>
      <c r="V77" s="51"/>
    </row>
    <row r="78" spans="1:22" s="38" customFormat="1" hidden="1" x14ac:dyDescent="0.3">
      <c r="A78" s="113">
        <v>0</v>
      </c>
      <c r="B78" s="113">
        <v>0</v>
      </c>
      <c r="C78" s="51"/>
      <c r="D78" s="51"/>
      <c r="E78" s="51"/>
      <c r="F78" s="64"/>
      <c r="G78" s="64"/>
      <c r="H78" s="64"/>
      <c r="I78" s="64"/>
      <c r="J78" s="66"/>
      <c r="K78" s="66"/>
      <c r="L78" s="66"/>
      <c r="M78" s="66"/>
      <c r="N78" s="66"/>
      <c r="O78" s="66"/>
      <c r="P78" s="66"/>
      <c r="Q78" s="66"/>
      <c r="R78" s="66"/>
      <c r="S78" s="66"/>
      <c r="T78" s="66"/>
      <c r="U78" s="66"/>
      <c r="V78" s="51"/>
    </row>
    <row r="79" spans="1:22" s="38" customFormat="1" hidden="1" x14ac:dyDescent="0.3">
      <c r="A79" s="113">
        <v>0</v>
      </c>
      <c r="B79" s="113">
        <v>0</v>
      </c>
      <c r="C79" s="51"/>
      <c r="D79" s="51"/>
      <c r="E79" s="51"/>
      <c r="F79" s="64"/>
      <c r="G79" s="64"/>
      <c r="H79" s="64"/>
      <c r="I79" s="64"/>
      <c r="J79" s="66"/>
      <c r="K79" s="66"/>
      <c r="L79" s="66"/>
      <c r="M79" s="66"/>
      <c r="N79" s="66"/>
      <c r="O79" s="66"/>
      <c r="P79" s="66"/>
      <c r="Q79" s="66"/>
      <c r="R79" s="66"/>
      <c r="S79" s="66"/>
      <c r="T79" s="66"/>
      <c r="U79" s="66"/>
      <c r="V79" s="51"/>
    </row>
    <row r="80" spans="1:22" s="38" customFormat="1" hidden="1" x14ac:dyDescent="0.3">
      <c r="A80" s="81">
        <v>0</v>
      </c>
      <c r="B80" s="81">
        <v>0</v>
      </c>
      <c r="C80" s="51"/>
      <c r="D80" s="51"/>
      <c r="E80" s="51"/>
      <c r="F80" s="64"/>
      <c r="G80" s="64"/>
      <c r="H80" s="64"/>
      <c r="I80" s="64"/>
      <c r="J80" s="66"/>
      <c r="K80" s="66"/>
      <c r="L80" s="66"/>
      <c r="M80" s="66"/>
      <c r="N80" s="66"/>
      <c r="O80" s="66"/>
      <c r="P80" s="66"/>
      <c r="Q80" s="66"/>
      <c r="R80" s="66"/>
      <c r="S80" s="66"/>
      <c r="T80" s="66"/>
      <c r="U80" s="66"/>
      <c r="V80" s="51"/>
    </row>
    <row r="81" spans="1:22" s="38" customFormat="1" hidden="1" x14ac:dyDescent="0.3">
      <c r="A81" s="81">
        <v>0</v>
      </c>
      <c r="B81" s="81">
        <v>0</v>
      </c>
      <c r="C81" s="51"/>
      <c r="D81" s="51"/>
      <c r="E81" s="51"/>
      <c r="F81" s="64"/>
      <c r="G81" s="64"/>
      <c r="H81" s="64"/>
      <c r="I81" s="64"/>
      <c r="J81" s="66"/>
      <c r="K81" s="66"/>
      <c r="L81" s="66"/>
      <c r="M81" s="66"/>
      <c r="N81" s="66"/>
      <c r="O81" s="66"/>
      <c r="P81" s="66"/>
      <c r="Q81" s="66"/>
      <c r="R81" s="66"/>
      <c r="S81" s="66"/>
      <c r="T81" s="66"/>
      <c r="U81" s="66"/>
      <c r="V81" s="51"/>
    </row>
    <row r="82" spans="1:22" s="38" customFormat="1" hidden="1" x14ac:dyDescent="0.3">
      <c r="A82" s="113">
        <v>0</v>
      </c>
      <c r="B82" s="113">
        <v>0</v>
      </c>
      <c r="C82" s="51"/>
      <c r="D82" s="51"/>
      <c r="E82" s="51"/>
      <c r="F82" s="64"/>
      <c r="G82" s="64"/>
      <c r="H82" s="64"/>
      <c r="I82" s="64"/>
      <c r="J82" s="66"/>
      <c r="K82" s="66"/>
      <c r="L82" s="66"/>
      <c r="M82" s="66"/>
      <c r="N82" s="66"/>
      <c r="O82" s="66"/>
      <c r="P82" s="66"/>
      <c r="Q82" s="66"/>
      <c r="R82" s="66"/>
      <c r="S82" s="66"/>
      <c r="T82" s="66"/>
      <c r="U82" s="66"/>
      <c r="V82" s="51"/>
    </row>
    <row r="83" spans="1:22" s="38" customFormat="1" hidden="1" x14ac:dyDescent="0.3">
      <c r="A83" s="113">
        <v>0</v>
      </c>
      <c r="B83" s="113">
        <v>0</v>
      </c>
      <c r="C83" s="51"/>
      <c r="D83" s="51"/>
      <c r="E83" s="51"/>
      <c r="F83" s="64"/>
      <c r="G83" s="64"/>
      <c r="H83" s="64"/>
      <c r="I83" s="64"/>
      <c r="J83" s="66"/>
      <c r="K83" s="66"/>
      <c r="L83" s="66"/>
      <c r="M83" s="66"/>
      <c r="N83" s="66"/>
      <c r="O83" s="66"/>
      <c r="P83" s="66"/>
      <c r="Q83" s="66"/>
      <c r="R83" s="66"/>
      <c r="S83" s="66"/>
      <c r="T83" s="66"/>
      <c r="U83" s="66"/>
      <c r="V83" s="51"/>
    </row>
    <row r="84" spans="1:22" s="38" customFormat="1" hidden="1" x14ac:dyDescent="0.3">
      <c r="A84" s="81">
        <v>0</v>
      </c>
      <c r="B84" s="81">
        <v>0</v>
      </c>
      <c r="C84" s="51"/>
      <c r="D84" s="51"/>
      <c r="E84" s="51"/>
      <c r="F84" s="64"/>
      <c r="G84" s="64"/>
      <c r="H84" s="64"/>
      <c r="I84" s="64"/>
      <c r="J84" s="66"/>
      <c r="K84" s="66"/>
      <c r="L84" s="66"/>
      <c r="M84" s="66"/>
      <c r="N84" s="66"/>
      <c r="O84" s="66"/>
      <c r="P84" s="66"/>
      <c r="Q84" s="66"/>
      <c r="R84" s="66"/>
      <c r="S84" s="66"/>
      <c r="T84" s="66"/>
      <c r="U84" s="66"/>
      <c r="V84" s="51"/>
    </row>
    <row r="85" spans="1:22" s="38" customFormat="1" hidden="1" x14ac:dyDescent="0.3">
      <c r="A85" s="81">
        <v>0</v>
      </c>
      <c r="B85" s="81">
        <v>0</v>
      </c>
      <c r="C85" s="51"/>
      <c r="D85" s="51"/>
      <c r="E85" s="51"/>
      <c r="F85" s="64"/>
      <c r="G85" s="64"/>
      <c r="H85" s="64"/>
      <c r="I85" s="64"/>
      <c r="J85" s="66"/>
      <c r="K85" s="66"/>
      <c r="L85" s="66"/>
      <c r="M85" s="66"/>
      <c r="N85" s="66"/>
      <c r="O85" s="66"/>
      <c r="P85" s="66"/>
      <c r="Q85" s="66"/>
      <c r="R85" s="66"/>
      <c r="S85" s="66"/>
      <c r="T85" s="66"/>
      <c r="U85" s="66"/>
      <c r="V85" s="51"/>
    </row>
    <row r="86" spans="1:22" s="38" customFormat="1" hidden="1" x14ac:dyDescent="0.3">
      <c r="A86" s="113">
        <v>0</v>
      </c>
      <c r="B86" s="113">
        <v>0</v>
      </c>
      <c r="C86" s="51"/>
      <c r="D86" s="51"/>
      <c r="E86" s="51"/>
      <c r="F86" s="64"/>
      <c r="G86" s="64"/>
      <c r="H86" s="64"/>
      <c r="I86" s="64"/>
      <c r="J86" s="66"/>
      <c r="K86" s="66"/>
      <c r="L86" s="66"/>
      <c r="M86" s="66"/>
      <c r="N86" s="66"/>
      <c r="O86" s="66"/>
      <c r="P86" s="66"/>
      <c r="Q86" s="66"/>
      <c r="R86" s="66"/>
      <c r="S86" s="66"/>
      <c r="T86" s="66"/>
      <c r="U86" s="66"/>
      <c r="V86" s="51"/>
    </row>
    <row r="87" spans="1:22" s="38" customFormat="1" hidden="1" x14ac:dyDescent="0.3">
      <c r="A87" s="113">
        <v>0</v>
      </c>
      <c r="B87" s="113">
        <v>0</v>
      </c>
      <c r="C87" s="51"/>
      <c r="D87" s="51"/>
      <c r="E87" s="51"/>
      <c r="F87" s="64"/>
      <c r="G87" s="64"/>
      <c r="H87" s="64"/>
      <c r="I87" s="64"/>
      <c r="J87" s="66"/>
      <c r="K87" s="66"/>
      <c r="L87" s="66"/>
      <c r="M87" s="66"/>
      <c r="N87" s="66"/>
      <c r="O87" s="66"/>
      <c r="P87" s="66"/>
      <c r="Q87" s="66"/>
      <c r="R87" s="66"/>
      <c r="S87" s="66"/>
      <c r="T87" s="66"/>
      <c r="U87" s="66"/>
      <c r="V87" s="51"/>
    </row>
    <row r="88" spans="1:22" s="38" customFormat="1" hidden="1" x14ac:dyDescent="0.3">
      <c r="A88" s="81">
        <v>0</v>
      </c>
      <c r="B88" s="81">
        <v>0</v>
      </c>
      <c r="C88" s="51"/>
      <c r="D88" s="51"/>
      <c r="E88" s="51"/>
      <c r="F88" s="64"/>
      <c r="G88" s="64"/>
      <c r="H88" s="64"/>
      <c r="I88" s="64"/>
      <c r="J88" s="66"/>
      <c r="K88" s="66"/>
      <c r="L88" s="66"/>
      <c r="M88" s="66"/>
      <c r="N88" s="66"/>
      <c r="O88" s="66"/>
      <c r="P88" s="66"/>
      <c r="Q88" s="66"/>
      <c r="R88" s="66"/>
      <c r="S88" s="66"/>
      <c r="T88" s="66"/>
      <c r="U88" s="66"/>
      <c r="V88" s="51"/>
    </row>
    <row r="89" spans="1:22" s="38" customFormat="1" hidden="1" x14ac:dyDescent="0.3">
      <c r="A89" s="81">
        <v>0</v>
      </c>
      <c r="B89" s="81">
        <v>0</v>
      </c>
      <c r="C89" s="51"/>
      <c r="D89" s="51"/>
      <c r="E89" s="51"/>
      <c r="F89" s="64"/>
      <c r="G89" s="64"/>
      <c r="H89" s="64"/>
      <c r="I89" s="64"/>
      <c r="J89" s="66"/>
      <c r="K89" s="66"/>
      <c r="L89" s="66"/>
      <c r="M89" s="66"/>
      <c r="N89" s="66"/>
      <c r="O89" s="66"/>
      <c r="P89" s="66"/>
      <c r="Q89" s="66"/>
      <c r="R89" s="66"/>
      <c r="S89" s="66"/>
      <c r="T89" s="66"/>
      <c r="U89" s="66"/>
      <c r="V89" s="51"/>
    </row>
    <row r="90" spans="1:22" s="38" customFormat="1" hidden="1" x14ac:dyDescent="0.3">
      <c r="A90" s="113">
        <v>0</v>
      </c>
      <c r="B90" s="113">
        <v>0</v>
      </c>
      <c r="C90" s="51"/>
      <c r="D90" s="51"/>
      <c r="E90" s="51"/>
      <c r="F90" s="64"/>
      <c r="G90" s="64"/>
      <c r="H90" s="64"/>
      <c r="I90" s="64"/>
      <c r="J90" s="66"/>
      <c r="K90" s="66"/>
      <c r="L90" s="66"/>
      <c r="M90" s="66"/>
      <c r="N90" s="66"/>
      <c r="O90" s="66"/>
      <c r="P90" s="66"/>
      <c r="Q90" s="66"/>
      <c r="R90" s="66"/>
      <c r="S90" s="66"/>
      <c r="T90" s="66"/>
      <c r="U90" s="66"/>
      <c r="V90" s="51"/>
    </row>
    <row r="91" spans="1:22" s="38" customFormat="1" hidden="1" x14ac:dyDescent="0.3">
      <c r="A91" s="113">
        <v>0</v>
      </c>
      <c r="B91" s="113">
        <v>0</v>
      </c>
      <c r="C91" s="51"/>
      <c r="D91" s="51"/>
      <c r="E91" s="51"/>
      <c r="F91" s="64"/>
      <c r="G91" s="64"/>
      <c r="H91" s="64"/>
      <c r="I91" s="64"/>
      <c r="J91" s="66"/>
      <c r="K91" s="66"/>
      <c r="L91" s="66"/>
      <c r="M91" s="66"/>
      <c r="N91" s="66"/>
      <c r="O91" s="66"/>
      <c r="P91" s="66"/>
      <c r="Q91" s="66"/>
      <c r="R91" s="66"/>
      <c r="S91" s="66"/>
      <c r="T91" s="66"/>
      <c r="U91" s="66"/>
      <c r="V91" s="51"/>
    </row>
    <row r="92" spans="1:22" s="38" customFormat="1" hidden="1" x14ac:dyDescent="0.3">
      <c r="A92" s="81">
        <v>0</v>
      </c>
      <c r="B92" s="81">
        <v>0</v>
      </c>
      <c r="C92" s="51"/>
      <c r="D92" s="51"/>
      <c r="E92" s="51"/>
      <c r="F92" s="64"/>
      <c r="G92" s="64"/>
      <c r="H92" s="64"/>
      <c r="I92" s="64"/>
      <c r="J92" s="66"/>
      <c r="K92" s="66"/>
      <c r="L92" s="66"/>
      <c r="M92" s="66"/>
      <c r="N92" s="66"/>
      <c r="O92" s="66"/>
      <c r="P92" s="66"/>
      <c r="Q92" s="66"/>
      <c r="R92" s="66"/>
      <c r="S92" s="66"/>
      <c r="T92" s="66"/>
      <c r="U92" s="66"/>
      <c r="V92" s="51"/>
    </row>
    <row r="93" spans="1:22" s="38" customFormat="1" hidden="1" x14ac:dyDescent="0.3">
      <c r="A93" s="81">
        <v>0</v>
      </c>
      <c r="B93" s="81">
        <v>0</v>
      </c>
      <c r="C93" s="51"/>
      <c r="D93" s="51"/>
      <c r="E93" s="51"/>
      <c r="F93" s="64"/>
      <c r="G93" s="64"/>
      <c r="H93" s="64"/>
      <c r="I93" s="64"/>
      <c r="J93" s="66"/>
      <c r="K93" s="66"/>
      <c r="L93" s="66"/>
      <c r="M93" s="66"/>
      <c r="N93" s="66"/>
      <c r="O93" s="66"/>
      <c r="P93" s="66"/>
      <c r="Q93" s="66"/>
      <c r="R93" s="66"/>
      <c r="S93" s="66"/>
      <c r="T93" s="66"/>
      <c r="U93" s="66"/>
      <c r="V93" s="51"/>
    </row>
    <row r="94" spans="1:22" s="38" customFormat="1" hidden="1" x14ac:dyDescent="0.3">
      <c r="A94" s="113">
        <v>0</v>
      </c>
      <c r="B94" s="113">
        <v>0</v>
      </c>
      <c r="C94" s="51"/>
      <c r="D94" s="51"/>
      <c r="E94" s="51"/>
      <c r="F94" s="64"/>
      <c r="G94" s="64"/>
      <c r="H94" s="64"/>
      <c r="I94" s="64"/>
      <c r="J94" s="66"/>
      <c r="K94" s="66"/>
      <c r="L94" s="66"/>
      <c r="M94" s="66"/>
      <c r="N94" s="66"/>
      <c r="O94" s="66"/>
      <c r="P94" s="66"/>
      <c r="Q94" s="66"/>
      <c r="R94" s="66"/>
      <c r="S94" s="66"/>
      <c r="T94" s="66"/>
      <c r="U94" s="66"/>
      <c r="V94" s="51"/>
    </row>
    <row r="95" spans="1:22" s="38" customFormat="1" hidden="1" x14ac:dyDescent="0.3">
      <c r="A95" s="113">
        <v>0</v>
      </c>
      <c r="B95" s="113">
        <v>0</v>
      </c>
      <c r="C95" s="51"/>
      <c r="D95" s="51"/>
      <c r="E95" s="51"/>
      <c r="F95" s="64"/>
      <c r="G95" s="64"/>
      <c r="H95" s="64"/>
      <c r="I95" s="64"/>
      <c r="J95" s="66"/>
      <c r="K95" s="66"/>
      <c r="L95" s="66"/>
      <c r="M95" s="66"/>
      <c r="N95" s="66"/>
      <c r="O95" s="66"/>
      <c r="P95" s="66"/>
      <c r="Q95" s="66"/>
      <c r="R95" s="66"/>
      <c r="S95" s="66"/>
      <c r="T95" s="66"/>
      <c r="U95" s="66"/>
      <c r="V95" s="51"/>
    </row>
    <row r="96" spans="1:22" s="38" customFormat="1" hidden="1" x14ac:dyDescent="0.3">
      <c r="A96" s="81">
        <v>0</v>
      </c>
      <c r="B96" s="81">
        <v>0</v>
      </c>
      <c r="C96" s="51"/>
      <c r="D96" s="51"/>
      <c r="E96" s="51"/>
      <c r="F96" s="64"/>
      <c r="G96" s="64"/>
      <c r="H96" s="64"/>
      <c r="I96" s="64"/>
      <c r="J96" s="66"/>
      <c r="K96" s="66"/>
      <c r="L96" s="66"/>
      <c r="M96" s="66"/>
      <c r="N96" s="66"/>
      <c r="O96" s="66"/>
      <c r="P96" s="66"/>
      <c r="Q96" s="66"/>
      <c r="R96" s="66"/>
      <c r="S96" s="66"/>
      <c r="T96" s="66"/>
      <c r="U96" s="66"/>
      <c r="V96" s="51"/>
    </row>
    <row r="97" spans="1:22" s="38" customFormat="1" hidden="1" x14ac:dyDescent="0.3">
      <c r="A97" s="81">
        <v>0</v>
      </c>
      <c r="B97" s="81">
        <v>0</v>
      </c>
      <c r="C97" s="51"/>
      <c r="D97" s="51"/>
      <c r="E97" s="51"/>
      <c r="F97" s="64"/>
      <c r="G97" s="64"/>
      <c r="H97" s="64"/>
      <c r="I97" s="64"/>
      <c r="J97" s="66"/>
      <c r="K97" s="66"/>
      <c r="L97" s="66"/>
      <c r="M97" s="66"/>
      <c r="N97" s="66"/>
      <c r="O97" s="66"/>
      <c r="P97" s="66"/>
      <c r="Q97" s="66"/>
      <c r="R97" s="66"/>
      <c r="S97" s="66"/>
      <c r="T97" s="66"/>
      <c r="U97" s="66"/>
      <c r="V97" s="51"/>
    </row>
    <row r="98" spans="1:22" s="38" customFormat="1" hidden="1" x14ac:dyDescent="0.3">
      <c r="A98" s="113">
        <v>0</v>
      </c>
      <c r="B98" s="113">
        <v>0</v>
      </c>
      <c r="C98" s="51"/>
      <c r="D98" s="51"/>
      <c r="E98" s="51"/>
      <c r="F98" s="64"/>
      <c r="G98" s="64"/>
      <c r="H98" s="64"/>
      <c r="I98" s="64"/>
      <c r="J98" s="66"/>
      <c r="K98" s="66"/>
      <c r="L98" s="66"/>
      <c r="M98" s="66"/>
      <c r="N98" s="66"/>
      <c r="O98" s="66"/>
      <c r="P98" s="66"/>
      <c r="Q98" s="66"/>
      <c r="R98" s="66"/>
      <c r="S98" s="66"/>
      <c r="T98" s="66"/>
      <c r="U98" s="66"/>
      <c r="V98" s="51"/>
    </row>
    <row r="99" spans="1:22" s="38" customFormat="1" hidden="1" x14ac:dyDescent="0.3">
      <c r="A99" s="113">
        <v>0</v>
      </c>
      <c r="B99" s="113">
        <v>0</v>
      </c>
      <c r="C99" s="51"/>
      <c r="D99" s="51"/>
      <c r="E99" s="51"/>
      <c r="F99" s="64"/>
      <c r="G99" s="64"/>
      <c r="H99" s="64"/>
      <c r="I99" s="64"/>
      <c r="J99" s="66"/>
      <c r="K99" s="66"/>
      <c r="L99" s="66"/>
      <c r="M99" s="66"/>
      <c r="N99" s="66"/>
      <c r="O99" s="66"/>
      <c r="P99" s="66"/>
      <c r="Q99" s="66"/>
      <c r="R99" s="66"/>
      <c r="S99" s="66"/>
      <c r="T99" s="66"/>
      <c r="U99" s="66"/>
      <c r="V99" s="51"/>
    </row>
    <row r="100" spans="1:22" s="38" customFormat="1" hidden="1" x14ac:dyDescent="0.3">
      <c r="A100" s="81">
        <v>0</v>
      </c>
      <c r="B100" s="81">
        <v>0</v>
      </c>
      <c r="C100" s="51"/>
      <c r="D100" s="51"/>
      <c r="E100" s="51"/>
      <c r="F100" s="64"/>
      <c r="G100" s="64"/>
      <c r="H100" s="64"/>
      <c r="I100" s="64"/>
      <c r="J100" s="66"/>
      <c r="K100" s="66"/>
      <c r="L100" s="66"/>
      <c r="M100" s="66"/>
      <c r="N100" s="66"/>
      <c r="O100" s="66"/>
      <c r="P100" s="66"/>
      <c r="Q100" s="66"/>
      <c r="R100" s="66"/>
      <c r="S100" s="66"/>
      <c r="T100" s="66"/>
      <c r="U100" s="66"/>
      <c r="V100" s="51"/>
    </row>
    <row r="101" spans="1:22" s="38" customFormat="1" hidden="1" x14ac:dyDescent="0.3">
      <c r="A101" s="81">
        <v>0</v>
      </c>
      <c r="B101" s="81">
        <v>0</v>
      </c>
      <c r="C101" s="51"/>
      <c r="D101" s="51"/>
      <c r="E101" s="51"/>
      <c r="F101" s="64"/>
      <c r="G101" s="64"/>
      <c r="H101" s="64"/>
      <c r="I101" s="64"/>
      <c r="J101" s="66"/>
      <c r="K101" s="66"/>
      <c r="L101" s="66"/>
      <c r="M101" s="66"/>
      <c r="N101" s="66"/>
      <c r="O101" s="66"/>
      <c r="P101" s="66"/>
      <c r="Q101" s="66"/>
      <c r="R101" s="66"/>
      <c r="S101" s="66"/>
      <c r="T101" s="66"/>
      <c r="U101" s="66"/>
      <c r="V101" s="51"/>
    </row>
    <row r="102" spans="1:22" s="38" customFormat="1" hidden="1" x14ac:dyDescent="0.3">
      <c r="A102" s="113">
        <v>0</v>
      </c>
      <c r="B102" s="113">
        <v>0</v>
      </c>
      <c r="C102" s="51"/>
      <c r="D102" s="51"/>
      <c r="E102" s="51"/>
      <c r="F102" s="64"/>
      <c r="G102" s="64"/>
      <c r="H102" s="64"/>
      <c r="I102" s="64"/>
      <c r="J102" s="66"/>
      <c r="K102" s="66"/>
      <c r="L102" s="66"/>
      <c r="M102" s="66"/>
      <c r="N102" s="66"/>
      <c r="O102" s="66"/>
      <c r="P102" s="66"/>
      <c r="Q102" s="66"/>
      <c r="R102" s="66"/>
      <c r="S102" s="66"/>
      <c r="T102" s="66"/>
      <c r="U102" s="66"/>
      <c r="V102" s="51"/>
    </row>
    <row r="103" spans="1:22" s="38" customFormat="1" hidden="1" x14ac:dyDescent="0.3">
      <c r="A103" s="113">
        <v>0</v>
      </c>
      <c r="B103" s="113">
        <v>0</v>
      </c>
      <c r="C103" s="51"/>
      <c r="D103" s="51"/>
      <c r="E103" s="51"/>
      <c r="F103" s="64"/>
      <c r="G103" s="64"/>
      <c r="H103" s="64"/>
      <c r="I103" s="64"/>
      <c r="J103" s="66"/>
      <c r="K103" s="66"/>
      <c r="L103" s="66"/>
      <c r="M103" s="66"/>
      <c r="N103" s="66"/>
      <c r="O103" s="66"/>
      <c r="P103" s="66"/>
      <c r="Q103" s="66"/>
      <c r="R103" s="66"/>
      <c r="S103" s="66"/>
      <c r="T103" s="66"/>
      <c r="U103" s="66"/>
      <c r="V103" s="51"/>
    </row>
    <row r="104" spans="1:22" s="38" customFormat="1" ht="96" x14ac:dyDescent="0.3">
      <c r="A104" s="81"/>
      <c r="B104" s="81"/>
      <c r="C104" s="108" t="s">
        <v>796</v>
      </c>
      <c r="D104" s="51"/>
      <c r="E104" s="66" t="s">
        <v>64</v>
      </c>
      <c r="F104" s="94">
        <f>'II skyrius'!G29</f>
        <v>5.6</v>
      </c>
      <c r="G104" s="108">
        <v>7.17</v>
      </c>
      <c r="H104" s="94">
        <f>'II skyrius'!H29</f>
        <v>5.6</v>
      </c>
      <c r="I104" s="94">
        <f>'II skyrius'!I29</f>
        <v>5</v>
      </c>
      <c r="J104" s="83"/>
      <c r="K104" s="84"/>
      <c r="L104" s="84"/>
      <c r="M104" s="84"/>
      <c r="N104" s="84"/>
      <c r="O104" s="84"/>
      <c r="P104" s="84"/>
      <c r="Q104" s="84"/>
      <c r="R104" s="84"/>
      <c r="S104" s="84"/>
      <c r="T104" s="84"/>
      <c r="U104" s="85"/>
      <c r="V104" s="66"/>
    </row>
    <row r="105" spans="1:22" s="38" customFormat="1" hidden="1" x14ac:dyDescent="0.3">
      <c r="A105" s="81"/>
      <c r="B105" s="81"/>
      <c r="C105" s="72"/>
      <c r="D105" s="51"/>
      <c r="E105" s="97">
        <v>0</v>
      </c>
      <c r="F105" s="72" t="str">
        <f>'II skyrius'!G30</f>
        <v>(2020)</v>
      </c>
      <c r="G105" s="113"/>
      <c r="H105" s="72"/>
      <c r="I105" s="72"/>
      <c r="J105" s="86"/>
      <c r="K105" s="87"/>
      <c r="L105" s="87"/>
      <c r="M105" s="87"/>
      <c r="N105" s="87"/>
      <c r="O105" s="87"/>
      <c r="P105" s="87"/>
      <c r="Q105" s="87"/>
      <c r="R105" s="87"/>
      <c r="S105" s="87"/>
      <c r="T105" s="87"/>
      <c r="U105" s="88"/>
      <c r="V105" s="97"/>
    </row>
    <row r="106" spans="1:22" s="38" customFormat="1" x14ac:dyDescent="0.3">
      <c r="A106" s="113"/>
      <c r="B106" s="113"/>
      <c r="C106" s="96"/>
      <c r="D106" s="51"/>
      <c r="E106" s="98"/>
      <c r="F106" s="95" t="str">
        <f>'II skyrius'!G30</f>
        <v>(2020)</v>
      </c>
      <c r="G106" s="125" t="s">
        <v>814</v>
      </c>
      <c r="H106" s="96" t="str">
        <f>'II skyrius'!H30</f>
        <v>(2025)</v>
      </c>
      <c r="I106" s="96" t="str">
        <f>'II skyrius'!I30</f>
        <v>(2030)</v>
      </c>
      <c r="J106" s="86"/>
      <c r="K106" s="87"/>
      <c r="L106" s="87"/>
      <c r="M106" s="87"/>
      <c r="N106" s="87"/>
      <c r="O106" s="87"/>
      <c r="P106" s="87"/>
      <c r="Q106" s="87"/>
      <c r="R106" s="87"/>
      <c r="S106" s="87"/>
      <c r="T106" s="87"/>
      <c r="U106" s="88"/>
      <c r="V106" s="98"/>
    </row>
    <row r="107" spans="1:22" s="38" customFormat="1" ht="108" x14ac:dyDescent="0.3">
      <c r="A107" s="81"/>
      <c r="B107" s="81"/>
      <c r="C107" s="108" t="s">
        <v>796</v>
      </c>
      <c r="D107" s="51"/>
      <c r="E107" s="66" t="s">
        <v>66</v>
      </c>
      <c r="F107" s="94">
        <f>'II skyrius'!G31</f>
        <v>20.100000000000001</v>
      </c>
      <c r="G107" s="108">
        <v>29.6</v>
      </c>
      <c r="H107" s="94">
        <f>'II skyrius'!H31</f>
        <v>23.9</v>
      </c>
      <c r="I107" s="94">
        <f>'II skyrius'!I31</f>
        <v>28.4</v>
      </c>
      <c r="J107" s="86"/>
      <c r="K107" s="87"/>
      <c r="L107" s="87"/>
      <c r="M107" s="87"/>
      <c r="N107" s="87"/>
      <c r="O107" s="87"/>
      <c r="P107" s="87"/>
      <c r="Q107" s="87"/>
      <c r="R107" s="87"/>
      <c r="S107" s="87"/>
      <c r="T107" s="87"/>
      <c r="U107" s="88"/>
      <c r="V107" s="66"/>
    </row>
    <row r="108" spans="1:22" s="38" customFormat="1" hidden="1" x14ac:dyDescent="0.3">
      <c r="A108" s="81"/>
      <c r="B108" s="81"/>
      <c r="C108" s="72"/>
      <c r="D108" s="51"/>
      <c r="E108" s="97">
        <v>0</v>
      </c>
      <c r="F108" s="72" t="str">
        <f>'II skyrius'!G32</f>
        <v>(2019)</v>
      </c>
      <c r="G108" s="113"/>
      <c r="H108" s="72"/>
      <c r="I108" s="72"/>
      <c r="J108" s="86"/>
      <c r="K108" s="87"/>
      <c r="L108" s="87"/>
      <c r="M108" s="87"/>
      <c r="N108" s="87"/>
      <c r="O108" s="87"/>
      <c r="P108" s="87"/>
      <c r="Q108" s="87"/>
      <c r="R108" s="87"/>
      <c r="S108" s="87"/>
      <c r="T108" s="87"/>
      <c r="U108" s="88"/>
      <c r="V108" s="97"/>
    </row>
    <row r="109" spans="1:22" s="38" customFormat="1" x14ac:dyDescent="0.3">
      <c r="A109" s="113"/>
      <c r="B109" s="113"/>
      <c r="C109" s="96"/>
      <c r="D109" s="51"/>
      <c r="E109" s="98"/>
      <c r="F109" s="95" t="str">
        <f>'II skyrius'!G32</f>
        <v>(2019)</v>
      </c>
      <c r="G109" s="125" t="s">
        <v>814</v>
      </c>
      <c r="H109" s="96" t="str">
        <f>'II skyrius'!H32</f>
        <v>(2025)</v>
      </c>
      <c r="I109" s="96" t="str">
        <f>'II skyrius'!I32</f>
        <v>(2030)</v>
      </c>
      <c r="J109" s="86"/>
      <c r="K109" s="87"/>
      <c r="L109" s="87"/>
      <c r="M109" s="87"/>
      <c r="N109" s="87"/>
      <c r="O109" s="87"/>
      <c r="P109" s="87"/>
      <c r="Q109" s="87"/>
      <c r="R109" s="87"/>
      <c r="S109" s="87"/>
      <c r="T109" s="87"/>
      <c r="U109" s="88"/>
      <c r="V109" s="98"/>
    </row>
    <row r="110" spans="1:22" s="38" customFormat="1" ht="48" x14ac:dyDescent="0.3">
      <c r="A110" s="81"/>
      <c r="B110" s="81"/>
      <c r="C110" s="108" t="s">
        <v>796</v>
      </c>
      <c r="D110" s="51"/>
      <c r="E110" s="66" t="s">
        <v>67</v>
      </c>
      <c r="F110" s="94">
        <f>'II skyrius'!G33</f>
        <v>22</v>
      </c>
      <c r="G110" s="108">
        <v>23.8</v>
      </c>
      <c r="H110" s="94">
        <f>'II skyrius'!H33</f>
        <v>20.2</v>
      </c>
      <c r="I110" s="94">
        <f>'II skyrius'!I33</f>
        <v>16.399999999999999</v>
      </c>
      <c r="J110" s="86"/>
      <c r="K110" s="87"/>
      <c r="L110" s="87"/>
      <c r="M110" s="87"/>
      <c r="N110" s="87"/>
      <c r="O110" s="87"/>
      <c r="P110" s="87"/>
      <c r="Q110" s="87"/>
      <c r="R110" s="87"/>
      <c r="S110" s="87"/>
      <c r="T110" s="87"/>
      <c r="U110" s="88"/>
      <c r="V110" s="66"/>
    </row>
    <row r="111" spans="1:22" s="38" customFormat="1" hidden="1" x14ac:dyDescent="0.3">
      <c r="A111" s="81"/>
      <c r="B111" s="81"/>
      <c r="C111" s="72"/>
      <c r="D111" s="51"/>
      <c r="E111" s="97">
        <v>0</v>
      </c>
      <c r="F111" s="72" t="str">
        <f>'II skyrius'!G34</f>
        <v>(2020)</v>
      </c>
      <c r="G111" s="113"/>
      <c r="H111" s="72"/>
      <c r="I111" s="72"/>
      <c r="J111" s="86"/>
      <c r="K111" s="87"/>
      <c r="L111" s="87"/>
      <c r="M111" s="87"/>
      <c r="N111" s="87"/>
      <c r="O111" s="87"/>
      <c r="P111" s="87"/>
      <c r="Q111" s="87"/>
      <c r="R111" s="87"/>
      <c r="S111" s="87"/>
      <c r="T111" s="87"/>
      <c r="U111" s="88"/>
      <c r="V111" s="97"/>
    </row>
    <row r="112" spans="1:22" s="38" customFormat="1" x14ac:dyDescent="0.3">
      <c r="A112" s="113"/>
      <c r="B112" s="113"/>
      <c r="C112" s="96"/>
      <c r="D112" s="51"/>
      <c r="E112" s="98"/>
      <c r="F112" s="95" t="str">
        <f>'II skyrius'!G34</f>
        <v>(2020)</v>
      </c>
      <c r="G112" s="125" t="s">
        <v>814</v>
      </c>
      <c r="H112" s="96" t="str">
        <f>'II skyrius'!H34</f>
        <v>(2025)</v>
      </c>
      <c r="I112" s="96" t="str">
        <f>'II skyrius'!I34</f>
        <v>(2030)</v>
      </c>
      <c r="J112" s="86"/>
      <c r="K112" s="87"/>
      <c r="L112" s="87"/>
      <c r="M112" s="87"/>
      <c r="N112" s="87"/>
      <c r="O112" s="87"/>
      <c r="P112" s="87"/>
      <c r="Q112" s="87"/>
      <c r="R112" s="87"/>
      <c r="S112" s="87"/>
      <c r="T112" s="87"/>
      <c r="U112" s="88"/>
      <c r="V112" s="98"/>
    </row>
    <row r="113" spans="1:22" s="38" customFormat="1" ht="96" x14ac:dyDescent="0.3">
      <c r="A113" s="81"/>
      <c r="B113" s="81"/>
      <c r="C113" s="108" t="s">
        <v>796</v>
      </c>
      <c r="D113" s="51"/>
      <c r="E113" s="66" t="s">
        <v>68</v>
      </c>
      <c r="F113" s="94">
        <f>'II skyrius'!G35</f>
        <v>90.4</v>
      </c>
      <c r="G113" s="108">
        <v>89</v>
      </c>
      <c r="H113" s="94">
        <f>'II skyrius'!H35</f>
        <v>90.5</v>
      </c>
      <c r="I113" s="94">
        <f>'II skyrius'!I35</f>
        <v>91.5</v>
      </c>
      <c r="J113" s="86"/>
      <c r="K113" s="87"/>
      <c r="L113" s="87"/>
      <c r="M113" s="87"/>
      <c r="N113" s="87"/>
      <c r="O113" s="87"/>
      <c r="P113" s="87"/>
      <c r="Q113" s="87"/>
      <c r="R113" s="87"/>
      <c r="S113" s="87"/>
      <c r="T113" s="87"/>
      <c r="U113" s="88"/>
      <c r="V113" s="66"/>
    </row>
    <row r="114" spans="1:22" s="38" customFormat="1" hidden="1" x14ac:dyDescent="0.3">
      <c r="A114" s="81"/>
      <c r="B114" s="81"/>
      <c r="C114" s="72"/>
      <c r="D114" s="51"/>
      <c r="E114" s="97">
        <v>0</v>
      </c>
      <c r="F114" s="72" t="str">
        <f>'II skyrius'!G36</f>
        <v>(2020)</v>
      </c>
      <c r="G114" s="113"/>
      <c r="H114" s="72"/>
      <c r="I114" s="72"/>
      <c r="J114" s="86"/>
      <c r="K114" s="87"/>
      <c r="L114" s="87"/>
      <c r="M114" s="87"/>
      <c r="N114" s="87"/>
      <c r="O114" s="87"/>
      <c r="P114" s="87"/>
      <c r="Q114" s="87"/>
      <c r="R114" s="87"/>
      <c r="S114" s="87"/>
      <c r="T114" s="87"/>
      <c r="U114" s="88"/>
      <c r="V114" s="97"/>
    </row>
    <row r="115" spans="1:22" s="38" customFormat="1" x14ac:dyDescent="0.3">
      <c r="A115" s="113"/>
      <c r="B115" s="113"/>
      <c r="C115" s="96"/>
      <c r="D115" s="51"/>
      <c r="E115" s="98"/>
      <c r="F115" s="95" t="str">
        <f>'II skyrius'!G36</f>
        <v>(2020)</v>
      </c>
      <c r="G115" s="125" t="s">
        <v>814</v>
      </c>
      <c r="H115" s="96" t="str">
        <f>'II skyrius'!H36</f>
        <v>(2025)</v>
      </c>
      <c r="I115" s="96" t="str">
        <f>'II skyrius'!I36</f>
        <v>(2030)</v>
      </c>
      <c r="J115" s="86"/>
      <c r="K115" s="87"/>
      <c r="L115" s="87"/>
      <c r="M115" s="87"/>
      <c r="N115" s="87"/>
      <c r="O115" s="87"/>
      <c r="P115" s="87"/>
      <c r="Q115" s="87"/>
      <c r="R115" s="87"/>
      <c r="S115" s="87"/>
      <c r="T115" s="87"/>
      <c r="U115" s="88"/>
      <c r="V115" s="98"/>
    </row>
    <row r="116" spans="1:22" s="38" customFormat="1" ht="108" x14ac:dyDescent="0.3">
      <c r="A116" s="81"/>
      <c r="B116" s="81"/>
      <c r="C116" s="108" t="s">
        <v>796</v>
      </c>
      <c r="D116" s="51"/>
      <c r="E116" s="66" t="s">
        <v>70</v>
      </c>
      <c r="F116" s="94">
        <f>'II skyrius'!G37</f>
        <v>84.5</v>
      </c>
      <c r="G116" s="108">
        <v>84</v>
      </c>
      <c r="H116" s="94">
        <f>'II skyrius'!H37</f>
        <v>85</v>
      </c>
      <c r="I116" s="94">
        <f>'II skyrius'!I37</f>
        <v>95</v>
      </c>
      <c r="J116" s="86"/>
      <c r="K116" s="87"/>
      <c r="L116" s="87"/>
      <c r="M116" s="87"/>
      <c r="N116" s="87"/>
      <c r="O116" s="87"/>
      <c r="P116" s="87"/>
      <c r="Q116" s="87"/>
      <c r="R116" s="87"/>
      <c r="S116" s="87"/>
      <c r="T116" s="87"/>
      <c r="U116" s="88"/>
      <c r="V116" s="66"/>
    </row>
    <row r="117" spans="1:22" s="38" customFormat="1" hidden="1" x14ac:dyDescent="0.3">
      <c r="A117" s="81"/>
      <c r="B117" s="81"/>
      <c r="C117" s="72"/>
      <c r="D117" s="51"/>
      <c r="E117" s="97">
        <v>0</v>
      </c>
      <c r="F117" s="72" t="str">
        <f>'II skyrius'!G38</f>
        <v>(2020)</v>
      </c>
      <c r="G117" s="113"/>
      <c r="H117" s="72"/>
      <c r="I117" s="72"/>
      <c r="J117" s="86"/>
      <c r="K117" s="87"/>
      <c r="L117" s="87"/>
      <c r="M117" s="87"/>
      <c r="N117" s="87"/>
      <c r="O117" s="87"/>
      <c r="P117" s="87"/>
      <c r="Q117" s="87"/>
      <c r="R117" s="87"/>
      <c r="S117" s="87"/>
      <c r="T117" s="87"/>
      <c r="U117" s="88"/>
      <c r="V117" s="97"/>
    </row>
    <row r="118" spans="1:22" s="38" customFormat="1" x14ac:dyDescent="0.3">
      <c r="A118" s="113"/>
      <c r="B118" s="113"/>
      <c r="C118" s="96"/>
      <c r="D118" s="51"/>
      <c r="E118" s="98"/>
      <c r="F118" s="95" t="str">
        <f>'II skyrius'!G38</f>
        <v>(2020)</v>
      </c>
      <c r="G118" s="125" t="s">
        <v>814</v>
      </c>
      <c r="H118" s="96" t="str">
        <f>'II skyrius'!H38</f>
        <v>(2025)</v>
      </c>
      <c r="I118" s="96" t="str">
        <f>'II skyrius'!I38</f>
        <v>(2030)</v>
      </c>
      <c r="J118" s="86"/>
      <c r="K118" s="87"/>
      <c r="L118" s="87"/>
      <c r="M118" s="87"/>
      <c r="N118" s="87"/>
      <c r="O118" s="87"/>
      <c r="P118" s="87"/>
      <c r="Q118" s="87"/>
      <c r="R118" s="87"/>
      <c r="S118" s="87"/>
      <c r="T118" s="87"/>
      <c r="U118" s="88"/>
      <c r="V118" s="98"/>
    </row>
    <row r="119" spans="1:22" s="38" customFormat="1" ht="84" x14ac:dyDescent="0.3">
      <c r="A119" s="81"/>
      <c r="B119" s="81"/>
      <c r="C119" s="108" t="s">
        <v>796</v>
      </c>
      <c r="D119" s="51"/>
      <c r="E119" s="66" t="s">
        <v>71</v>
      </c>
      <c r="F119" s="94">
        <f>'II skyrius'!G39</f>
        <v>59</v>
      </c>
      <c r="G119" s="108">
        <v>63</v>
      </c>
      <c r="H119" s="94">
        <f>'II skyrius'!H39</f>
        <v>59</v>
      </c>
      <c r="I119" s="94">
        <f>'II skyrius'!I39</f>
        <v>88</v>
      </c>
      <c r="J119" s="86"/>
      <c r="K119" s="87"/>
      <c r="L119" s="87"/>
      <c r="M119" s="87"/>
      <c r="N119" s="87"/>
      <c r="O119" s="87"/>
      <c r="P119" s="87"/>
      <c r="Q119" s="87"/>
      <c r="R119" s="87"/>
      <c r="S119" s="87"/>
      <c r="T119" s="87"/>
      <c r="U119" s="88"/>
      <c r="V119" s="66"/>
    </row>
    <row r="120" spans="1:22" s="38" customFormat="1" hidden="1" x14ac:dyDescent="0.3">
      <c r="A120" s="81"/>
      <c r="B120" s="81"/>
      <c r="C120" s="72"/>
      <c r="D120" s="51"/>
      <c r="E120" s="97">
        <v>0</v>
      </c>
      <c r="F120" s="72" t="str">
        <f>'II skyrius'!G40</f>
        <v>(2020)</v>
      </c>
      <c r="G120" s="113"/>
      <c r="H120" s="72"/>
      <c r="I120" s="72"/>
      <c r="J120" s="86"/>
      <c r="K120" s="87"/>
      <c r="L120" s="87"/>
      <c r="M120" s="87"/>
      <c r="N120" s="87"/>
      <c r="O120" s="87"/>
      <c r="P120" s="87"/>
      <c r="Q120" s="87"/>
      <c r="R120" s="87"/>
      <c r="S120" s="87"/>
      <c r="T120" s="87"/>
      <c r="U120" s="88"/>
      <c r="V120" s="97"/>
    </row>
    <row r="121" spans="1:22" s="38" customFormat="1" x14ac:dyDescent="0.3">
      <c r="A121" s="113"/>
      <c r="B121" s="113"/>
      <c r="C121" s="96"/>
      <c r="D121" s="51"/>
      <c r="E121" s="98"/>
      <c r="F121" s="95" t="str">
        <f>'II skyrius'!G40</f>
        <v>(2020)</v>
      </c>
      <c r="G121" s="125" t="s">
        <v>814</v>
      </c>
      <c r="H121" s="96" t="str">
        <f>'II skyrius'!H40</f>
        <v>(2025)</v>
      </c>
      <c r="I121" s="96" t="str">
        <f>'II skyrius'!I40</f>
        <v>(2030)</v>
      </c>
      <c r="J121" s="86"/>
      <c r="K121" s="87"/>
      <c r="L121" s="87"/>
      <c r="M121" s="87"/>
      <c r="N121" s="87"/>
      <c r="O121" s="87"/>
      <c r="P121" s="87"/>
      <c r="Q121" s="87"/>
      <c r="R121" s="87"/>
      <c r="S121" s="87"/>
      <c r="T121" s="87"/>
      <c r="U121" s="88"/>
      <c r="V121" s="98"/>
    </row>
    <row r="122" spans="1:22" s="38" customFormat="1" ht="120" x14ac:dyDescent="0.3">
      <c r="A122" s="81"/>
      <c r="B122" s="81"/>
      <c r="C122" s="108" t="s">
        <v>796</v>
      </c>
      <c r="D122" s="51"/>
      <c r="E122" s="66" t="s">
        <v>73</v>
      </c>
      <c r="F122" s="94">
        <f>'II skyrius'!G41</f>
        <v>24</v>
      </c>
      <c r="G122" s="108">
        <v>24</v>
      </c>
      <c r="H122" s="94">
        <f>'II skyrius'!H41</f>
        <v>24</v>
      </c>
      <c r="I122" s="94">
        <f>'II skyrius'!I41</f>
        <v>27</v>
      </c>
      <c r="J122" s="86"/>
      <c r="K122" s="87"/>
      <c r="L122" s="87"/>
      <c r="M122" s="87"/>
      <c r="N122" s="87"/>
      <c r="O122" s="87"/>
      <c r="P122" s="87"/>
      <c r="Q122" s="87"/>
      <c r="R122" s="87"/>
      <c r="S122" s="87"/>
      <c r="T122" s="87"/>
      <c r="U122" s="88"/>
      <c r="V122" s="66"/>
    </row>
    <row r="123" spans="1:22" s="38" customFormat="1" hidden="1" x14ac:dyDescent="0.3">
      <c r="A123" s="81"/>
      <c r="B123" s="81"/>
      <c r="C123" s="72"/>
      <c r="D123" s="51"/>
      <c r="E123" s="97">
        <v>0</v>
      </c>
      <c r="F123" s="72" t="str">
        <f>'II skyrius'!G42</f>
        <v>(2020)</v>
      </c>
      <c r="G123" s="113" t="s">
        <v>22</v>
      </c>
      <c r="H123" s="72"/>
      <c r="I123" s="72"/>
      <c r="J123" s="86"/>
      <c r="K123" s="87"/>
      <c r="L123" s="87"/>
      <c r="M123" s="87"/>
      <c r="N123" s="87"/>
      <c r="O123" s="87"/>
      <c r="P123" s="87"/>
      <c r="Q123" s="87"/>
      <c r="R123" s="87"/>
      <c r="S123" s="87"/>
      <c r="T123" s="87"/>
      <c r="U123" s="88"/>
      <c r="V123" s="97"/>
    </row>
    <row r="124" spans="1:22" s="38" customFormat="1" x14ac:dyDescent="0.3">
      <c r="A124" s="113"/>
      <c r="B124" s="113"/>
      <c r="C124" s="96"/>
      <c r="D124" s="51"/>
      <c r="E124" s="98"/>
      <c r="F124" s="95" t="str">
        <f>'II skyrius'!G42</f>
        <v>(2020)</v>
      </c>
      <c r="G124" s="114" t="s">
        <v>22</v>
      </c>
      <c r="H124" s="96" t="str">
        <f>'II skyrius'!H42</f>
        <v>(2025)</v>
      </c>
      <c r="I124" s="96" t="str">
        <f>'II skyrius'!I42</f>
        <v>(2030)</v>
      </c>
      <c r="J124" s="86"/>
      <c r="K124" s="87"/>
      <c r="L124" s="87"/>
      <c r="M124" s="87"/>
      <c r="N124" s="87"/>
      <c r="O124" s="87"/>
      <c r="P124" s="87"/>
      <c r="Q124" s="87"/>
      <c r="R124" s="87"/>
      <c r="S124" s="87"/>
      <c r="T124" s="87"/>
      <c r="U124" s="88"/>
      <c r="V124" s="98"/>
    </row>
    <row r="125" spans="1:22" s="38" customFormat="1" ht="96" x14ac:dyDescent="0.3">
      <c r="A125" s="81"/>
      <c r="B125" s="81"/>
      <c r="C125" s="108" t="s">
        <v>796</v>
      </c>
      <c r="D125" s="51"/>
      <c r="E125" s="66" t="s">
        <v>75</v>
      </c>
      <c r="F125" s="94">
        <f>'II skyrius'!G43</f>
        <v>298</v>
      </c>
      <c r="G125" s="108">
        <v>263.08999999999997</v>
      </c>
      <c r="H125" s="94">
        <f>'II skyrius'!H43</f>
        <v>220</v>
      </c>
      <c r="I125" s="94">
        <f>'II skyrius'!I43</f>
        <v>160</v>
      </c>
      <c r="J125" s="86"/>
      <c r="K125" s="87"/>
      <c r="L125" s="87"/>
      <c r="M125" s="87"/>
      <c r="N125" s="87"/>
      <c r="O125" s="87"/>
      <c r="P125" s="87"/>
      <c r="Q125" s="87"/>
      <c r="R125" s="87"/>
      <c r="S125" s="87"/>
      <c r="T125" s="87"/>
      <c r="U125" s="88"/>
      <c r="V125" s="66"/>
    </row>
    <row r="126" spans="1:22" s="38" customFormat="1" hidden="1" x14ac:dyDescent="0.3">
      <c r="A126" s="81"/>
      <c r="B126" s="81"/>
      <c r="C126" s="72"/>
      <c r="D126" s="51"/>
      <c r="E126" s="97">
        <v>0</v>
      </c>
      <c r="F126" s="72" t="str">
        <f>'II skyrius'!G44</f>
        <v>(2020)</v>
      </c>
      <c r="G126" s="113"/>
      <c r="H126" s="72"/>
      <c r="I126" s="72"/>
      <c r="J126" s="86"/>
      <c r="K126" s="87"/>
      <c r="L126" s="87"/>
      <c r="M126" s="87"/>
      <c r="N126" s="87"/>
      <c r="O126" s="87"/>
      <c r="P126" s="87"/>
      <c r="Q126" s="87"/>
      <c r="R126" s="87"/>
      <c r="S126" s="87"/>
      <c r="T126" s="87"/>
      <c r="U126" s="88"/>
      <c r="V126" s="97"/>
    </row>
    <row r="127" spans="1:22" s="38" customFormat="1" x14ac:dyDescent="0.3">
      <c r="A127" s="113"/>
      <c r="B127" s="113"/>
      <c r="C127" s="96"/>
      <c r="D127" s="51"/>
      <c r="E127" s="98"/>
      <c r="F127" s="95" t="str">
        <f>'II skyrius'!G44</f>
        <v>(2020)</v>
      </c>
      <c r="G127" s="125" t="s">
        <v>814</v>
      </c>
      <c r="H127" s="96" t="str">
        <f>'II skyrius'!H44</f>
        <v>(2025)</v>
      </c>
      <c r="I127" s="96" t="str">
        <f>'II skyrius'!I44</f>
        <v>(2030)</v>
      </c>
      <c r="J127" s="86"/>
      <c r="K127" s="87"/>
      <c r="L127" s="87"/>
      <c r="M127" s="87"/>
      <c r="N127" s="87"/>
      <c r="O127" s="87"/>
      <c r="P127" s="87"/>
      <c r="Q127" s="87"/>
      <c r="R127" s="87"/>
      <c r="S127" s="87"/>
      <c r="T127" s="87"/>
      <c r="U127" s="88"/>
      <c r="V127" s="98"/>
    </row>
    <row r="128" spans="1:22" s="38" customFormat="1" ht="84" x14ac:dyDescent="0.3">
      <c r="A128" s="81"/>
      <c r="B128" s="81"/>
      <c r="C128" s="108" t="s">
        <v>796</v>
      </c>
      <c r="D128" s="51"/>
      <c r="E128" s="66" t="s">
        <v>77</v>
      </c>
      <c r="F128" s="94">
        <f>'II skyrius'!G45</f>
        <v>195</v>
      </c>
      <c r="G128" s="108">
        <v>170.92</v>
      </c>
      <c r="H128" s="94">
        <f>'II skyrius'!H45</f>
        <v>150</v>
      </c>
      <c r="I128" s="94">
        <f>'II skyrius'!I45</f>
        <v>100</v>
      </c>
      <c r="J128" s="86"/>
      <c r="K128" s="87"/>
      <c r="L128" s="87"/>
      <c r="M128" s="87"/>
      <c r="N128" s="87"/>
      <c r="O128" s="87"/>
      <c r="P128" s="87"/>
      <c r="Q128" s="87"/>
      <c r="R128" s="87"/>
      <c r="S128" s="87"/>
      <c r="T128" s="87"/>
      <c r="U128" s="88"/>
      <c r="V128" s="66"/>
    </row>
    <row r="129" spans="1:22" s="38" customFormat="1" hidden="1" x14ac:dyDescent="0.3">
      <c r="A129" s="81"/>
      <c r="B129" s="81"/>
      <c r="C129" s="72"/>
      <c r="D129" s="51"/>
      <c r="E129" s="97">
        <v>0</v>
      </c>
      <c r="F129" s="72" t="str">
        <f>'II skyrius'!G46</f>
        <v>(2020)</v>
      </c>
      <c r="G129" s="113"/>
      <c r="H129" s="72"/>
      <c r="I129" s="72"/>
      <c r="J129" s="86"/>
      <c r="K129" s="87"/>
      <c r="L129" s="87"/>
      <c r="M129" s="87"/>
      <c r="N129" s="87"/>
      <c r="O129" s="87"/>
      <c r="P129" s="87"/>
      <c r="Q129" s="87"/>
      <c r="R129" s="87"/>
      <c r="S129" s="87"/>
      <c r="T129" s="87"/>
      <c r="U129" s="88"/>
      <c r="V129" s="97"/>
    </row>
    <row r="130" spans="1:22" s="38" customFormat="1" x14ac:dyDescent="0.3">
      <c r="A130" s="113"/>
      <c r="B130" s="113"/>
      <c r="C130" s="96"/>
      <c r="D130" s="51"/>
      <c r="E130" s="98"/>
      <c r="F130" s="95" t="str">
        <f>'II skyrius'!G46</f>
        <v>(2020)</v>
      </c>
      <c r="G130" s="125" t="s">
        <v>814</v>
      </c>
      <c r="H130" s="96" t="str">
        <f>'II skyrius'!H46</f>
        <v>(2025)</v>
      </c>
      <c r="I130" s="96" t="str">
        <f>'II skyrius'!I46</f>
        <v>(2030)</v>
      </c>
      <c r="J130" s="86"/>
      <c r="K130" s="87"/>
      <c r="L130" s="87"/>
      <c r="M130" s="87"/>
      <c r="N130" s="87"/>
      <c r="O130" s="87"/>
      <c r="P130" s="87"/>
      <c r="Q130" s="87"/>
      <c r="R130" s="87"/>
      <c r="S130" s="87"/>
      <c r="T130" s="87"/>
      <c r="U130" s="88"/>
      <c r="V130" s="98"/>
    </row>
    <row r="131" spans="1:22" s="38" customFormat="1" ht="48" x14ac:dyDescent="0.3">
      <c r="A131" s="81"/>
      <c r="B131" s="81"/>
      <c r="C131" s="108" t="s">
        <v>796</v>
      </c>
      <c r="D131" s="51"/>
      <c r="E131" s="66" t="s">
        <v>79</v>
      </c>
      <c r="F131" s="94">
        <f>'II skyrius'!G47</f>
        <v>58</v>
      </c>
      <c r="G131" s="108">
        <v>30</v>
      </c>
      <c r="H131" s="94">
        <f>'II skyrius'!H47</f>
        <v>45</v>
      </c>
      <c r="I131" s="94">
        <f>'II skyrius'!I47</f>
        <v>30</v>
      </c>
      <c r="J131" s="86"/>
      <c r="K131" s="87"/>
      <c r="L131" s="87"/>
      <c r="M131" s="87"/>
      <c r="N131" s="87"/>
      <c r="O131" s="87"/>
      <c r="P131" s="87"/>
      <c r="Q131" s="87"/>
      <c r="R131" s="87"/>
      <c r="S131" s="87"/>
      <c r="T131" s="87"/>
      <c r="U131" s="88"/>
      <c r="V131" s="66"/>
    </row>
    <row r="132" spans="1:22" s="38" customFormat="1" hidden="1" x14ac:dyDescent="0.3">
      <c r="A132" s="81"/>
      <c r="B132" s="81"/>
      <c r="C132" s="72"/>
      <c r="D132" s="51"/>
      <c r="E132" s="97">
        <v>0</v>
      </c>
      <c r="F132" s="72" t="str">
        <f>'II skyrius'!G48</f>
        <v>(2020)</v>
      </c>
      <c r="G132" s="113"/>
      <c r="H132" s="72"/>
      <c r="I132" s="72"/>
      <c r="J132" s="86"/>
      <c r="K132" s="87"/>
      <c r="L132" s="87"/>
      <c r="M132" s="87"/>
      <c r="N132" s="87"/>
      <c r="O132" s="87"/>
      <c r="P132" s="87"/>
      <c r="Q132" s="87"/>
      <c r="R132" s="87"/>
      <c r="S132" s="87"/>
      <c r="T132" s="87"/>
      <c r="U132" s="88"/>
      <c r="V132" s="97"/>
    </row>
    <row r="133" spans="1:22" s="38" customFormat="1" x14ac:dyDescent="0.3">
      <c r="A133" s="113"/>
      <c r="B133" s="113"/>
      <c r="C133" s="96"/>
      <c r="D133" s="51"/>
      <c r="E133" s="98"/>
      <c r="F133" s="95" t="str">
        <f>'II skyrius'!G48</f>
        <v>(2020)</v>
      </c>
      <c r="G133" s="125" t="s">
        <v>814</v>
      </c>
      <c r="H133" s="96" t="str">
        <f>'II skyrius'!H48</f>
        <v>(2025)</v>
      </c>
      <c r="I133" s="96" t="str">
        <f>'II skyrius'!I48</f>
        <v>(2030)</v>
      </c>
      <c r="J133" s="86"/>
      <c r="K133" s="87"/>
      <c r="L133" s="87"/>
      <c r="M133" s="87"/>
      <c r="N133" s="87"/>
      <c r="O133" s="87"/>
      <c r="P133" s="87"/>
      <c r="Q133" s="87"/>
      <c r="R133" s="87"/>
      <c r="S133" s="87"/>
      <c r="T133" s="87"/>
      <c r="U133" s="88"/>
      <c r="V133" s="98"/>
    </row>
    <row r="134" spans="1:22" s="38" customFormat="1" ht="48" x14ac:dyDescent="0.3">
      <c r="A134" s="81"/>
      <c r="B134" s="81"/>
      <c r="C134" s="108" t="s">
        <v>796</v>
      </c>
      <c r="D134" s="51"/>
      <c r="E134" s="66" t="s">
        <v>81</v>
      </c>
      <c r="F134" s="94">
        <f>'II skyrius'!G49</f>
        <v>204</v>
      </c>
      <c r="G134" s="108">
        <v>157</v>
      </c>
      <c r="H134" s="94">
        <f>'II skyrius'!H49</f>
        <v>153</v>
      </c>
      <c r="I134" s="94">
        <f>'II skyrius'!I49</f>
        <v>102</v>
      </c>
      <c r="J134" s="86"/>
      <c r="K134" s="87"/>
      <c r="L134" s="87"/>
      <c r="M134" s="87"/>
      <c r="N134" s="87"/>
      <c r="O134" s="87"/>
      <c r="P134" s="87"/>
      <c r="Q134" s="87"/>
      <c r="R134" s="87"/>
      <c r="S134" s="87"/>
      <c r="T134" s="87"/>
      <c r="U134" s="88"/>
      <c r="V134" s="66"/>
    </row>
    <row r="135" spans="1:22" s="38" customFormat="1" hidden="1" x14ac:dyDescent="0.3">
      <c r="A135" s="81"/>
      <c r="B135" s="81"/>
      <c r="C135" s="72"/>
      <c r="D135" s="51"/>
      <c r="E135" s="97">
        <v>0</v>
      </c>
      <c r="F135" s="72" t="str">
        <f>'II skyrius'!G50</f>
        <v>(2020)</v>
      </c>
      <c r="G135" s="113"/>
      <c r="H135" s="72"/>
      <c r="I135" s="72"/>
      <c r="J135" s="86"/>
      <c r="K135" s="87"/>
      <c r="L135" s="87"/>
      <c r="M135" s="87"/>
      <c r="N135" s="87"/>
      <c r="O135" s="87"/>
      <c r="P135" s="87"/>
      <c r="Q135" s="87"/>
      <c r="R135" s="87"/>
      <c r="S135" s="87"/>
      <c r="T135" s="87"/>
      <c r="U135" s="88"/>
      <c r="V135" s="97"/>
    </row>
    <row r="136" spans="1:22" s="38" customFormat="1" x14ac:dyDescent="0.3">
      <c r="A136" s="113"/>
      <c r="B136" s="113"/>
      <c r="C136" s="96"/>
      <c r="D136" s="51"/>
      <c r="E136" s="98"/>
      <c r="F136" s="95" t="str">
        <f>'II skyrius'!G50</f>
        <v>(2020)</v>
      </c>
      <c r="G136" s="125"/>
      <c r="H136" s="96" t="str">
        <f>'II skyrius'!H50</f>
        <v>(2025)</v>
      </c>
      <c r="I136" s="96" t="str">
        <f>'II skyrius'!I50</f>
        <v>(2030)</v>
      </c>
      <c r="J136" s="86"/>
      <c r="K136" s="87"/>
      <c r="L136" s="87"/>
      <c r="M136" s="87"/>
      <c r="N136" s="87"/>
      <c r="O136" s="87"/>
      <c r="P136" s="87"/>
      <c r="Q136" s="87"/>
      <c r="R136" s="87"/>
      <c r="S136" s="87"/>
      <c r="T136" s="87"/>
      <c r="U136" s="88"/>
      <c r="V136" s="98"/>
    </row>
    <row r="137" spans="1:22" s="38" customFormat="1" ht="48" x14ac:dyDescent="0.3">
      <c r="A137" s="81"/>
      <c r="B137" s="81"/>
      <c r="C137" s="108" t="s">
        <v>796</v>
      </c>
      <c r="D137" s="51"/>
      <c r="E137" s="66" t="s">
        <v>82</v>
      </c>
      <c r="F137" s="94">
        <f>'II skyrius'!G51</f>
        <v>92</v>
      </c>
      <c r="G137" s="108">
        <v>92.1</v>
      </c>
      <c r="H137" s="94">
        <f>'II skyrius'!H51</f>
        <v>95</v>
      </c>
      <c r="I137" s="94">
        <f>'II skyrius'!I51</f>
        <v>100</v>
      </c>
      <c r="J137" s="86"/>
      <c r="K137" s="87"/>
      <c r="L137" s="87"/>
      <c r="M137" s="87"/>
      <c r="N137" s="87"/>
      <c r="O137" s="87"/>
      <c r="P137" s="87"/>
      <c r="Q137" s="87"/>
      <c r="R137" s="87"/>
      <c r="S137" s="87"/>
      <c r="T137" s="87"/>
      <c r="U137" s="88"/>
      <c r="V137" s="66"/>
    </row>
    <row r="138" spans="1:22" s="38" customFormat="1" hidden="1" x14ac:dyDescent="0.3">
      <c r="A138" s="81"/>
      <c r="B138" s="81"/>
      <c r="C138" s="72"/>
      <c r="D138" s="51"/>
      <c r="E138" s="97">
        <v>0</v>
      </c>
      <c r="F138" s="72" t="str">
        <f>'II skyrius'!G52</f>
        <v>(2020)</v>
      </c>
      <c r="G138" s="113"/>
      <c r="H138" s="72"/>
      <c r="I138" s="72"/>
      <c r="J138" s="86"/>
      <c r="K138" s="87"/>
      <c r="L138" s="87"/>
      <c r="M138" s="87"/>
      <c r="N138" s="87"/>
      <c r="O138" s="87"/>
      <c r="P138" s="87"/>
      <c r="Q138" s="87"/>
      <c r="R138" s="87"/>
      <c r="S138" s="87"/>
      <c r="T138" s="87"/>
      <c r="U138" s="88"/>
      <c r="V138" s="97"/>
    </row>
    <row r="139" spans="1:22" s="38" customFormat="1" x14ac:dyDescent="0.3">
      <c r="A139" s="113"/>
      <c r="B139" s="113"/>
      <c r="C139" s="96"/>
      <c r="D139" s="51"/>
      <c r="E139" s="98"/>
      <c r="F139" s="95" t="str">
        <f>'II skyrius'!G52</f>
        <v>(2020)</v>
      </c>
      <c r="G139" s="125" t="s">
        <v>814</v>
      </c>
      <c r="H139" s="96" t="str">
        <f>'II skyrius'!H52</f>
        <v>(2025)</v>
      </c>
      <c r="I139" s="96" t="str">
        <f>'II skyrius'!I52</f>
        <v>(2030)</v>
      </c>
      <c r="J139" s="86"/>
      <c r="K139" s="87"/>
      <c r="L139" s="87"/>
      <c r="M139" s="87"/>
      <c r="N139" s="87"/>
      <c r="O139" s="87"/>
      <c r="P139" s="87"/>
      <c r="Q139" s="87"/>
      <c r="R139" s="87"/>
      <c r="S139" s="87"/>
      <c r="T139" s="87"/>
      <c r="U139" s="88"/>
      <c r="V139" s="98"/>
    </row>
    <row r="140" spans="1:22" s="38" customFormat="1" ht="96" x14ac:dyDescent="0.3">
      <c r="A140" s="81"/>
      <c r="B140" s="81"/>
      <c r="C140" s="108" t="s">
        <v>796</v>
      </c>
      <c r="D140" s="51"/>
      <c r="E140" s="66" t="s">
        <v>83</v>
      </c>
      <c r="F140" s="94">
        <f>'II skyrius'!G53</f>
        <v>48.3</v>
      </c>
      <c r="G140" s="108">
        <v>52.6</v>
      </c>
      <c r="H140" s="94">
        <f>'II skyrius'!H53</f>
        <v>85</v>
      </c>
      <c r="I140" s="94">
        <f>'II skyrius'!I53</f>
        <v>90</v>
      </c>
      <c r="J140" s="86"/>
      <c r="K140" s="87"/>
      <c r="L140" s="87"/>
      <c r="M140" s="87"/>
      <c r="N140" s="87"/>
      <c r="O140" s="87"/>
      <c r="P140" s="87"/>
      <c r="Q140" s="87"/>
      <c r="R140" s="87"/>
      <c r="S140" s="87"/>
      <c r="T140" s="87"/>
      <c r="U140" s="88"/>
      <c r="V140" s="66"/>
    </row>
    <row r="141" spans="1:22" s="38" customFormat="1" ht="24" hidden="1" x14ac:dyDescent="0.3">
      <c r="A141" s="81"/>
      <c r="B141" s="81"/>
      <c r="C141" s="72"/>
      <c r="D141" s="51"/>
      <c r="E141" s="97">
        <v>0</v>
      </c>
      <c r="F141" s="72" t="str">
        <f>'II skyrius'!G54</f>
        <v>(2020–
2021)</v>
      </c>
      <c r="G141" s="113"/>
      <c r="H141" s="72"/>
      <c r="I141" s="72"/>
      <c r="J141" s="86"/>
      <c r="K141" s="87"/>
      <c r="L141" s="87"/>
      <c r="M141" s="87"/>
      <c r="N141" s="87"/>
      <c r="O141" s="87"/>
      <c r="P141" s="87"/>
      <c r="Q141" s="87"/>
      <c r="R141" s="87"/>
      <c r="S141" s="87"/>
      <c r="T141" s="87"/>
      <c r="U141" s="88"/>
      <c r="V141" s="97"/>
    </row>
    <row r="142" spans="1:22" s="38" customFormat="1" ht="24" x14ac:dyDescent="0.3">
      <c r="A142" s="113"/>
      <c r="B142" s="113"/>
      <c r="C142" s="96"/>
      <c r="D142" s="51"/>
      <c r="E142" s="98"/>
      <c r="F142" s="95" t="str">
        <f>'II skyrius'!G54</f>
        <v>(2020–
2021)</v>
      </c>
      <c r="G142" s="114" t="s">
        <v>815</v>
      </c>
      <c r="H142" s="96" t="str">
        <f>'II skyrius'!H54</f>
        <v>(2025)</v>
      </c>
      <c r="I142" s="96" t="str">
        <f>'II skyrius'!I54</f>
        <v>(2030)</v>
      </c>
      <c r="J142" s="86"/>
      <c r="K142" s="87"/>
      <c r="L142" s="87"/>
      <c r="M142" s="87"/>
      <c r="N142" s="87"/>
      <c r="O142" s="87"/>
      <c r="P142" s="87"/>
      <c r="Q142" s="87"/>
      <c r="R142" s="87"/>
      <c r="S142" s="87"/>
      <c r="T142" s="87"/>
      <c r="U142" s="88"/>
      <c r="V142" s="98"/>
    </row>
    <row r="143" spans="1:22" s="38" customFormat="1" ht="132" x14ac:dyDescent="0.3">
      <c r="A143" s="81"/>
      <c r="B143" s="81"/>
      <c r="C143" s="108" t="s">
        <v>796</v>
      </c>
      <c r="D143" s="51"/>
      <c r="E143" s="66" t="s">
        <v>85</v>
      </c>
      <c r="F143" s="94">
        <f>'II skyrius'!G55</f>
        <v>66</v>
      </c>
      <c r="G143" s="108">
        <v>68.8</v>
      </c>
      <c r="H143" s="94">
        <f>'II skyrius'!H55</f>
        <v>68</v>
      </c>
      <c r="I143" s="94">
        <f>'II skyrius'!I55</f>
        <v>75</v>
      </c>
      <c r="J143" s="86"/>
      <c r="K143" s="87"/>
      <c r="L143" s="87"/>
      <c r="M143" s="87"/>
      <c r="N143" s="87"/>
      <c r="O143" s="87"/>
      <c r="P143" s="87"/>
      <c r="Q143" s="87"/>
      <c r="R143" s="87"/>
      <c r="S143" s="87"/>
      <c r="T143" s="87"/>
      <c r="U143" s="88"/>
      <c r="V143" s="66"/>
    </row>
    <row r="144" spans="1:22" s="38" customFormat="1" hidden="1" x14ac:dyDescent="0.3">
      <c r="A144" s="81"/>
      <c r="B144" s="81"/>
      <c r="C144" s="72"/>
      <c r="D144" s="51"/>
      <c r="E144" s="97">
        <v>0</v>
      </c>
      <c r="F144" s="72" t="str">
        <f>'II skyrius'!G56</f>
        <v>(2019)</v>
      </c>
      <c r="G144" s="113"/>
      <c r="H144" s="72"/>
      <c r="I144" s="72"/>
      <c r="J144" s="86"/>
      <c r="K144" s="87"/>
      <c r="L144" s="87"/>
      <c r="M144" s="87"/>
      <c r="N144" s="87"/>
      <c r="O144" s="87"/>
      <c r="P144" s="87"/>
      <c r="Q144" s="87"/>
      <c r="R144" s="87"/>
      <c r="S144" s="87"/>
      <c r="T144" s="87"/>
      <c r="U144" s="88"/>
      <c r="V144" s="97"/>
    </row>
    <row r="145" spans="1:22" s="38" customFormat="1" ht="25.35" customHeight="1" x14ac:dyDescent="0.3">
      <c r="A145" s="113"/>
      <c r="B145" s="113"/>
      <c r="C145" s="96"/>
      <c r="D145" s="51"/>
      <c r="E145" s="98"/>
      <c r="F145" s="95" t="str">
        <f>'II skyrius'!G56</f>
        <v>(2019)</v>
      </c>
      <c r="G145" s="114" t="s">
        <v>815</v>
      </c>
      <c r="H145" s="96" t="str">
        <f>'II skyrius'!H56</f>
        <v>(2025)</v>
      </c>
      <c r="I145" s="96" t="str">
        <f>'II skyrius'!I56</f>
        <v>(2030)</v>
      </c>
      <c r="J145" s="86"/>
      <c r="K145" s="87"/>
      <c r="L145" s="87"/>
      <c r="M145" s="87"/>
      <c r="N145" s="87"/>
      <c r="O145" s="87"/>
      <c r="P145" s="87"/>
      <c r="Q145" s="87"/>
      <c r="R145" s="87"/>
      <c r="S145" s="87"/>
      <c r="T145" s="87"/>
      <c r="U145" s="88"/>
      <c r="V145" s="98"/>
    </row>
    <row r="146" spans="1:22" ht="34.200000000000003" x14ac:dyDescent="0.3">
      <c r="A146" s="79" t="str" cm="1">
        <f t="array" ref="A146:A147">'II skyrius'!B57:B58</f>
        <v>2.1.</v>
      </c>
      <c r="B146" s="79" t="str" cm="1">
        <f t="array" ref="B146:B147">'II skyrius'!C57:C58</f>
        <v>Padidinti aprūpinimą socialiniu būstu</v>
      </c>
      <c r="C146" s="91"/>
      <c r="D146" s="101"/>
      <c r="E146" s="102"/>
      <c r="F146" s="92"/>
      <c r="G146" s="92"/>
      <c r="H146" s="92"/>
      <c r="I146" s="93"/>
      <c r="J146" s="69">
        <f>J151</f>
        <v>8024812.9399999995</v>
      </c>
      <c r="K146" s="69">
        <f t="shared" ref="K146:U146" si="9">K151</f>
        <v>6816690.7599999998</v>
      </c>
      <c r="L146" s="69">
        <f t="shared" si="9"/>
        <v>0</v>
      </c>
      <c r="M146" s="69">
        <f t="shared" si="9"/>
        <v>1208122.1799999997</v>
      </c>
      <c r="N146" s="69">
        <f t="shared" si="9"/>
        <v>0</v>
      </c>
      <c r="O146" s="69">
        <f t="shared" si="9"/>
        <v>0</v>
      </c>
      <c r="P146" s="69">
        <f t="shared" si="9"/>
        <v>0</v>
      </c>
      <c r="Q146" s="69">
        <f t="shared" si="9"/>
        <v>0</v>
      </c>
      <c r="R146" s="69">
        <f t="shared" si="9"/>
        <v>0</v>
      </c>
      <c r="S146" s="69">
        <f t="shared" si="9"/>
        <v>0</v>
      </c>
      <c r="T146" s="69">
        <f t="shared" si="9"/>
        <v>0</v>
      </c>
      <c r="U146" s="69">
        <f t="shared" si="9"/>
        <v>0</v>
      </c>
      <c r="V146" s="51"/>
    </row>
    <row r="147" spans="1:22" hidden="1" x14ac:dyDescent="0.3">
      <c r="A147" s="113">
        <v>0</v>
      </c>
      <c r="B147" s="113">
        <v>0</v>
      </c>
      <c r="C147" s="51"/>
      <c r="D147" s="51"/>
      <c r="E147" s="73"/>
      <c r="F147" s="64"/>
      <c r="G147" s="64"/>
      <c r="H147" s="64"/>
      <c r="I147" s="64"/>
      <c r="J147" s="66"/>
      <c r="K147" s="66"/>
      <c r="L147" s="66"/>
      <c r="M147" s="66"/>
      <c r="N147" s="66"/>
      <c r="O147" s="66"/>
      <c r="P147" s="66"/>
      <c r="Q147" s="66"/>
      <c r="R147" s="66"/>
      <c r="S147" s="66"/>
      <c r="T147" s="66"/>
      <c r="U147" s="66"/>
      <c r="V147" s="51"/>
    </row>
    <row r="148" spans="1:22" s="38" customFormat="1" ht="84" x14ac:dyDescent="0.3">
      <c r="A148" s="81"/>
      <c r="B148" s="81"/>
      <c r="C148" s="108" t="str" cm="1">
        <f t="array" ref="C148:D149">'IV skyrius V skirsnis'!C10:D11</f>
        <v>R.B.2.2067</v>
      </c>
      <c r="D148" s="51">
        <v>0</v>
      </c>
      <c r="E148" s="66" t="s">
        <v>89</v>
      </c>
      <c r="F148" s="94">
        <f>'II skyrius'!G57</f>
        <v>0</v>
      </c>
      <c r="G148" s="94">
        <v>0</v>
      </c>
      <c r="H148" s="94">
        <f>'II skyrius'!H57</f>
        <v>0</v>
      </c>
      <c r="I148" s="94">
        <f>'II skyrius'!I57</f>
        <v>290</v>
      </c>
      <c r="J148" s="83"/>
      <c r="K148" s="84"/>
      <c r="L148" s="84"/>
      <c r="M148" s="84"/>
      <c r="N148" s="84"/>
      <c r="O148" s="84"/>
      <c r="P148" s="84"/>
      <c r="Q148" s="84"/>
      <c r="R148" s="84"/>
      <c r="S148" s="84"/>
      <c r="T148" s="84"/>
      <c r="U148" s="85"/>
      <c r="V148" s="66"/>
    </row>
    <row r="149" spans="1:22" s="38" customFormat="1" hidden="1" x14ac:dyDescent="0.3">
      <c r="A149" s="81"/>
      <c r="B149" s="81"/>
      <c r="C149" s="72">
        <v>0</v>
      </c>
      <c r="D149" s="51">
        <v>0</v>
      </c>
      <c r="E149" s="97">
        <v>0</v>
      </c>
      <c r="F149" s="72" t="str">
        <f>'II skyrius'!G58</f>
        <v>(2021)</v>
      </c>
      <c r="G149" s="72"/>
      <c r="H149" s="72"/>
      <c r="I149" s="72"/>
      <c r="J149" s="86"/>
      <c r="K149" s="87"/>
      <c r="L149" s="87"/>
      <c r="M149" s="87"/>
      <c r="N149" s="87"/>
      <c r="O149" s="87"/>
      <c r="P149" s="87"/>
      <c r="Q149" s="87"/>
      <c r="R149" s="87"/>
      <c r="S149" s="87"/>
      <c r="T149" s="87"/>
      <c r="U149" s="88"/>
      <c r="V149" s="97"/>
    </row>
    <row r="150" spans="1:22" s="38" customFormat="1" x14ac:dyDescent="0.3">
      <c r="A150" s="113"/>
      <c r="B150" s="113"/>
      <c r="C150" s="96"/>
      <c r="D150" s="51"/>
      <c r="E150" s="98"/>
      <c r="F150" s="95" t="str">
        <f>'II skyrius'!G58</f>
        <v>(2021)</v>
      </c>
      <c r="G150" s="96"/>
      <c r="H150" s="96" t="str">
        <f>'II skyrius'!H58</f>
        <v>(2024)</v>
      </c>
      <c r="I150" s="96" t="str">
        <f>'II skyrius'!I58</f>
        <v>(2029)</v>
      </c>
      <c r="J150" s="86"/>
      <c r="K150" s="87"/>
      <c r="L150" s="87"/>
      <c r="M150" s="87"/>
      <c r="N150" s="87"/>
      <c r="O150" s="87"/>
      <c r="P150" s="87"/>
      <c r="Q150" s="87"/>
      <c r="R150" s="87"/>
      <c r="S150" s="87"/>
      <c r="T150" s="87"/>
      <c r="U150" s="88"/>
      <c r="V150" s="98"/>
    </row>
    <row r="151" spans="1:22" ht="68.400000000000006" x14ac:dyDescent="0.3">
      <c r="A151" s="79" t="s">
        <v>816</v>
      </c>
      <c r="B151" s="79" t="str">
        <f>'III skyrius'!C14</f>
        <v>Socialinio būsto fondo asmenims su negalia ir gausioms šeimoms plėtra</v>
      </c>
      <c r="C151" s="91"/>
      <c r="D151" s="101"/>
      <c r="E151" s="102"/>
      <c r="F151" s="92"/>
      <c r="G151" s="92"/>
      <c r="H151" s="92"/>
      <c r="I151" s="93"/>
      <c r="J151" s="69">
        <f>'III skyrius'!J14</f>
        <v>8024812.9399999995</v>
      </c>
      <c r="K151" s="69">
        <f>'III skyrius'!K14</f>
        <v>6816690.7599999998</v>
      </c>
      <c r="L151" s="69">
        <f>'III skyrius'!L14</f>
        <v>0</v>
      </c>
      <c r="M151" s="69">
        <f>J151-K151</f>
        <v>1208122.1799999997</v>
      </c>
      <c r="N151" s="69">
        <v>0</v>
      </c>
      <c r="O151" s="69">
        <v>0</v>
      </c>
      <c r="P151" s="69">
        <v>0</v>
      </c>
      <c r="Q151" s="69">
        <v>0</v>
      </c>
      <c r="R151" s="69">
        <v>0</v>
      </c>
      <c r="S151" s="69">
        <v>0</v>
      </c>
      <c r="T151" s="69">
        <v>0</v>
      </c>
      <c r="U151" s="69">
        <v>0</v>
      </c>
      <c r="V151" s="51"/>
    </row>
    <row r="152" spans="1:22" s="38" customFormat="1" ht="107.4" customHeight="1" x14ac:dyDescent="0.3">
      <c r="A152" s="81"/>
      <c r="B152" s="81"/>
      <c r="C152" s="66" t="str">
        <f>C148</f>
        <v>R.B.2.2067</v>
      </c>
      <c r="D152" s="51"/>
      <c r="E152" s="66" t="s">
        <v>89</v>
      </c>
      <c r="F152" s="94">
        <f t="shared" ref="F152:I152" si="10">F148</f>
        <v>0</v>
      </c>
      <c r="G152" s="94">
        <v>0</v>
      </c>
      <c r="H152" s="94">
        <f t="shared" si="10"/>
        <v>0</v>
      </c>
      <c r="I152" s="94">
        <f t="shared" si="10"/>
        <v>290</v>
      </c>
      <c r="J152" s="83"/>
      <c r="K152" s="84"/>
      <c r="L152" s="84"/>
      <c r="M152" s="104"/>
      <c r="N152" s="104"/>
      <c r="O152" s="104"/>
      <c r="P152" s="104"/>
      <c r="Q152" s="84"/>
      <c r="R152" s="84"/>
      <c r="S152" s="84"/>
      <c r="T152" s="104"/>
      <c r="U152" s="99"/>
      <c r="V152" s="66"/>
    </row>
    <row r="153" spans="1:22" s="38" customFormat="1" x14ac:dyDescent="0.3">
      <c r="A153" s="113"/>
      <c r="B153" s="113"/>
      <c r="C153" s="98"/>
      <c r="D153" s="51"/>
      <c r="E153" s="98"/>
      <c r="F153" s="96" t="str">
        <f t="shared" ref="F153:H153" si="11">F150</f>
        <v>(2021)</v>
      </c>
      <c r="G153" s="96"/>
      <c r="H153" s="96" t="str">
        <f t="shared" si="11"/>
        <v>(2024)</v>
      </c>
      <c r="I153" s="96" t="str">
        <f>I150</f>
        <v>(2029)</v>
      </c>
      <c r="J153" s="86"/>
      <c r="K153" s="87"/>
      <c r="L153" s="87"/>
      <c r="M153" s="111"/>
      <c r="N153" s="111"/>
      <c r="O153" s="111"/>
      <c r="P153" s="111"/>
      <c r="Q153" s="87"/>
      <c r="R153" s="87"/>
      <c r="S153" s="87"/>
      <c r="T153" s="111"/>
      <c r="U153" s="100"/>
      <c r="V153" s="98"/>
    </row>
    <row r="154" spans="1:22" s="38" customFormat="1" ht="48" x14ac:dyDescent="0.3">
      <c r="A154" s="113"/>
      <c r="B154" s="113"/>
      <c r="C154" s="66" t="s">
        <v>817</v>
      </c>
      <c r="D154" s="51"/>
      <c r="E154" s="66" t="s">
        <v>818</v>
      </c>
      <c r="F154" s="94" t="s">
        <v>804</v>
      </c>
      <c r="G154" s="94">
        <v>0</v>
      </c>
      <c r="H154" s="94" t="s">
        <v>804</v>
      </c>
      <c r="I154" s="94">
        <f>'IV skyrius V skirsnis'!O37</f>
        <v>290</v>
      </c>
      <c r="J154" s="86"/>
      <c r="K154" s="87"/>
      <c r="L154" s="87"/>
      <c r="M154" s="111"/>
      <c r="N154" s="111"/>
      <c r="O154" s="111"/>
      <c r="P154" s="111"/>
      <c r="Q154" s="87"/>
      <c r="R154" s="87"/>
      <c r="S154" s="87"/>
      <c r="T154" s="111"/>
      <c r="U154" s="100"/>
      <c r="V154" s="66"/>
    </row>
    <row r="155" spans="1:22" s="38" customFormat="1" x14ac:dyDescent="0.3">
      <c r="A155" s="114"/>
      <c r="B155" s="114"/>
      <c r="C155" s="98"/>
      <c r="D155" s="51"/>
      <c r="E155" s="98"/>
      <c r="F155" s="96"/>
      <c r="G155" s="96"/>
      <c r="H155" s="96"/>
      <c r="I155" s="96" t="str">
        <f>'IV skyrius V skirsnis'!O38</f>
        <v>(2029)</v>
      </c>
      <c r="J155" s="89"/>
      <c r="K155" s="90"/>
      <c r="L155" s="90"/>
      <c r="M155" s="106"/>
      <c r="N155" s="106"/>
      <c r="O155" s="106"/>
      <c r="P155" s="106"/>
      <c r="Q155" s="90"/>
      <c r="R155" s="90"/>
      <c r="S155" s="90"/>
      <c r="T155" s="106"/>
      <c r="U155" s="107"/>
      <c r="V155" s="98"/>
    </row>
    <row r="156" spans="1:22" ht="68.400000000000006" x14ac:dyDescent="0.3">
      <c r="A156" s="109" t="str" cm="1">
        <f t="array" ref="A156:A161">'II skyrius'!B59:B64</f>
        <v>2.2.</v>
      </c>
      <c r="B156" s="109" t="str" cm="1">
        <f t="array" ref="B156:B161">'II skyrius'!C59:C64</f>
        <v>Padidinti socialinių paslaugų prieinamumą pažeidžiamiems asmenims</v>
      </c>
      <c r="C156" s="91"/>
      <c r="D156" s="101"/>
      <c r="E156" s="102"/>
      <c r="F156" s="92"/>
      <c r="G156" s="92"/>
      <c r="H156" s="92"/>
      <c r="I156" s="93"/>
      <c r="J156" s="69">
        <f>J176+J177+J178</f>
        <v>0</v>
      </c>
      <c r="K156" s="69">
        <f t="shared" ref="K156:U156" si="12">K176+K177+K178</f>
        <v>0</v>
      </c>
      <c r="L156" s="69">
        <f t="shared" si="12"/>
        <v>0</v>
      </c>
      <c r="M156" s="69">
        <f t="shared" si="12"/>
        <v>0</v>
      </c>
      <c r="N156" s="69">
        <f t="shared" si="12"/>
        <v>0</v>
      </c>
      <c r="O156" s="69">
        <f t="shared" si="12"/>
        <v>0</v>
      </c>
      <c r="P156" s="69">
        <f t="shared" si="12"/>
        <v>0</v>
      </c>
      <c r="Q156" s="69">
        <f t="shared" si="12"/>
        <v>0</v>
      </c>
      <c r="R156" s="69">
        <f t="shared" si="12"/>
        <v>0</v>
      </c>
      <c r="S156" s="69">
        <f t="shared" si="12"/>
        <v>0</v>
      </c>
      <c r="T156" s="69">
        <f t="shared" si="12"/>
        <v>0</v>
      </c>
      <c r="U156" s="69">
        <f t="shared" si="12"/>
        <v>0</v>
      </c>
      <c r="V156" s="51"/>
    </row>
    <row r="157" spans="1:22" hidden="1" x14ac:dyDescent="0.3">
      <c r="A157" s="113">
        <v>0</v>
      </c>
      <c r="B157" s="110">
        <v>0</v>
      </c>
      <c r="C157" s="51"/>
      <c r="D157" s="51"/>
      <c r="E157" s="51"/>
      <c r="F157" s="64"/>
      <c r="G157" s="64"/>
      <c r="H157" s="64"/>
      <c r="I157" s="64"/>
      <c r="J157" s="66"/>
      <c r="K157" s="66"/>
      <c r="L157" s="66"/>
      <c r="M157" s="66"/>
      <c r="N157" s="66"/>
      <c r="O157" s="66"/>
      <c r="P157" s="66"/>
      <c r="Q157" s="66"/>
      <c r="R157" s="66"/>
      <c r="S157" s="66"/>
      <c r="T157" s="66"/>
      <c r="U157" s="66"/>
      <c r="V157" s="51"/>
    </row>
    <row r="158" spans="1:22" hidden="1" x14ac:dyDescent="0.3">
      <c r="A158" s="113">
        <v>0</v>
      </c>
      <c r="B158" s="63">
        <v>0</v>
      </c>
      <c r="C158" s="51"/>
      <c r="D158" s="51"/>
      <c r="E158" s="51"/>
      <c r="F158" s="64"/>
      <c r="G158" s="64"/>
      <c r="H158" s="64"/>
      <c r="I158" s="64"/>
      <c r="J158" s="66"/>
      <c r="K158" s="66"/>
      <c r="L158" s="66"/>
      <c r="M158" s="66"/>
      <c r="N158" s="66"/>
      <c r="O158" s="66"/>
      <c r="P158" s="66"/>
      <c r="Q158" s="66"/>
      <c r="R158" s="66"/>
      <c r="S158" s="66"/>
      <c r="T158" s="66"/>
      <c r="U158" s="66"/>
      <c r="V158" s="51"/>
    </row>
    <row r="159" spans="1:22" hidden="1" x14ac:dyDescent="0.3">
      <c r="A159" s="81">
        <v>0</v>
      </c>
      <c r="B159" s="63">
        <v>0</v>
      </c>
      <c r="C159" s="51"/>
      <c r="D159" s="51"/>
      <c r="E159" s="51"/>
      <c r="F159" s="64"/>
      <c r="G159" s="64"/>
      <c r="H159" s="64"/>
      <c r="I159" s="64"/>
      <c r="J159" s="66"/>
      <c r="K159" s="66"/>
      <c r="L159" s="66"/>
      <c r="M159" s="66"/>
      <c r="N159" s="66"/>
      <c r="O159" s="66"/>
      <c r="P159" s="66"/>
      <c r="Q159" s="66"/>
      <c r="R159" s="66"/>
      <c r="S159" s="66"/>
      <c r="T159" s="66"/>
      <c r="U159" s="66"/>
      <c r="V159" s="51"/>
    </row>
    <row r="160" spans="1:22" hidden="1" x14ac:dyDescent="0.3">
      <c r="A160" s="81">
        <v>0</v>
      </c>
      <c r="B160" s="63">
        <v>0</v>
      </c>
      <c r="C160" s="51"/>
      <c r="D160" s="51"/>
      <c r="E160" s="51"/>
      <c r="F160" s="64"/>
      <c r="G160" s="64"/>
      <c r="H160" s="64"/>
      <c r="I160" s="64"/>
      <c r="J160" s="66"/>
      <c r="K160" s="66"/>
      <c r="L160" s="66"/>
      <c r="M160" s="66"/>
      <c r="N160" s="66"/>
      <c r="O160" s="66"/>
      <c r="P160" s="66"/>
      <c r="Q160" s="66"/>
      <c r="R160" s="66"/>
      <c r="S160" s="66"/>
      <c r="T160" s="66"/>
      <c r="U160" s="66"/>
      <c r="V160" s="51"/>
    </row>
    <row r="161" spans="1:22" hidden="1" x14ac:dyDescent="0.3">
      <c r="A161" s="79">
        <v>0</v>
      </c>
      <c r="B161" s="63">
        <v>0</v>
      </c>
      <c r="C161" s="51"/>
      <c r="D161" s="51"/>
      <c r="E161" s="51"/>
      <c r="F161" s="64"/>
      <c r="G161" s="64"/>
      <c r="H161" s="64"/>
      <c r="I161" s="64"/>
      <c r="J161" s="66"/>
      <c r="K161" s="66"/>
      <c r="L161" s="66"/>
      <c r="M161" s="66"/>
      <c r="N161" s="66"/>
      <c r="O161" s="66"/>
      <c r="P161" s="66"/>
      <c r="Q161" s="66"/>
      <c r="R161" s="66"/>
      <c r="S161" s="66"/>
      <c r="T161" s="66"/>
      <c r="U161" s="66"/>
      <c r="V161" s="51"/>
    </row>
    <row r="162" spans="1:22" hidden="1" x14ac:dyDescent="0.3">
      <c r="A162" s="81"/>
      <c r="B162" s="63"/>
      <c r="C162" s="51"/>
      <c r="D162" s="51"/>
      <c r="E162" s="51"/>
      <c r="F162" s="64"/>
      <c r="G162" s="64"/>
      <c r="H162" s="64"/>
      <c r="I162" s="64"/>
      <c r="J162" s="66"/>
      <c r="K162" s="66"/>
      <c r="L162" s="66"/>
      <c r="M162" s="66"/>
      <c r="N162" s="66"/>
      <c r="O162" s="66"/>
      <c r="P162" s="66"/>
      <c r="Q162" s="66"/>
      <c r="R162" s="66"/>
      <c r="S162" s="66"/>
      <c r="T162" s="66"/>
      <c r="U162" s="66"/>
      <c r="V162" s="51"/>
    </row>
    <row r="163" spans="1:22" hidden="1" x14ac:dyDescent="0.3">
      <c r="A163" s="113"/>
      <c r="B163" s="63"/>
      <c r="C163" s="51"/>
      <c r="D163" s="51"/>
      <c r="E163" s="51"/>
      <c r="F163" s="64"/>
      <c r="G163" s="64"/>
      <c r="H163" s="64"/>
      <c r="I163" s="64"/>
      <c r="J163" s="66"/>
      <c r="K163" s="66"/>
      <c r="L163" s="66"/>
      <c r="M163" s="66"/>
      <c r="N163" s="66"/>
      <c r="O163" s="66"/>
      <c r="P163" s="66"/>
      <c r="Q163" s="66"/>
      <c r="R163" s="66"/>
      <c r="S163" s="66"/>
      <c r="T163" s="66"/>
      <c r="U163" s="66"/>
      <c r="V163" s="51"/>
    </row>
    <row r="164" spans="1:22" s="38" customFormat="1" ht="96" x14ac:dyDescent="0.3">
      <c r="A164" s="81"/>
      <c r="B164" s="81"/>
      <c r="C164" s="108" t="s">
        <v>819</v>
      </c>
      <c r="D164" s="51"/>
      <c r="E164" s="66" t="s">
        <v>93</v>
      </c>
      <c r="F164" s="94">
        <f>'II skyrius'!G59</f>
        <v>0</v>
      </c>
      <c r="G164" s="94">
        <v>0</v>
      </c>
      <c r="H164" s="94">
        <f>'II skyrius'!H59</f>
        <v>0</v>
      </c>
      <c r="I164" s="94">
        <f>'II skyrius'!I59</f>
        <v>136</v>
      </c>
      <c r="J164" s="83"/>
      <c r="K164" s="84"/>
      <c r="L164" s="84"/>
      <c r="M164" s="84"/>
      <c r="N164" s="84"/>
      <c r="O164" s="84"/>
      <c r="P164" s="84"/>
      <c r="Q164" s="84"/>
      <c r="R164" s="84"/>
      <c r="S164" s="84"/>
      <c r="T164" s="84"/>
      <c r="U164" s="85"/>
      <c r="V164" s="66"/>
    </row>
    <row r="165" spans="1:22" s="38" customFormat="1" hidden="1" x14ac:dyDescent="0.3">
      <c r="A165" s="81"/>
      <c r="B165" s="81"/>
      <c r="C165" s="113"/>
      <c r="D165" s="51"/>
      <c r="E165" s="97">
        <v>0</v>
      </c>
      <c r="F165" s="72" t="str">
        <f>'II skyrius'!G60</f>
        <v>(2021)</v>
      </c>
      <c r="G165" s="72"/>
      <c r="H165" s="72"/>
      <c r="I165" s="72"/>
      <c r="J165" s="86"/>
      <c r="K165" s="87"/>
      <c r="L165" s="87"/>
      <c r="M165" s="87"/>
      <c r="N165" s="87"/>
      <c r="O165" s="87"/>
      <c r="P165" s="87"/>
      <c r="Q165" s="87"/>
      <c r="R165" s="87"/>
      <c r="S165" s="87"/>
      <c r="T165" s="87"/>
      <c r="U165" s="88"/>
      <c r="V165" s="97"/>
    </row>
    <row r="166" spans="1:22" s="38" customFormat="1" x14ac:dyDescent="0.3">
      <c r="A166" s="113"/>
      <c r="B166" s="113"/>
      <c r="C166" s="114"/>
      <c r="D166" s="51"/>
      <c r="E166" s="98"/>
      <c r="F166" s="95" t="str">
        <f>'II skyrius'!G60</f>
        <v>(2021)</v>
      </c>
      <c r="G166" s="96"/>
      <c r="H166" s="96" t="str">
        <f>'II skyrius'!H60</f>
        <v>(2024)</v>
      </c>
      <c r="I166" s="96" t="str">
        <f>'II skyrius'!I60</f>
        <v>(2029)</v>
      </c>
      <c r="J166" s="86"/>
      <c r="K166" s="87"/>
      <c r="L166" s="87"/>
      <c r="M166" s="87"/>
      <c r="N166" s="87"/>
      <c r="O166" s="87"/>
      <c r="P166" s="87"/>
      <c r="Q166" s="87"/>
      <c r="R166" s="87"/>
      <c r="S166" s="87"/>
      <c r="T166" s="87"/>
      <c r="U166" s="88"/>
      <c r="V166" s="98"/>
    </row>
    <row r="167" spans="1:22" s="38" customFormat="1" ht="104.4" customHeight="1" x14ac:dyDescent="0.3">
      <c r="A167" s="81"/>
      <c r="B167" s="81"/>
      <c r="C167" s="108" t="s">
        <v>820</v>
      </c>
      <c r="D167" s="51"/>
      <c r="E167" s="66" t="s">
        <v>821</v>
      </c>
      <c r="F167" s="94" t="e">
        <f>'II skyrius'!#REF!</f>
        <v>#REF!</v>
      </c>
      <c r="G167" s="108">
        <v>0</v>
      </c>
      <c r="H167" s="94" t="e">
        <f>'II skyrius'!#REF!</f>
        <v>#REF!</v>
      </c>
      <c r="I167" s="94" t="e">
        <f>'II skyrius'!#REF!</f>
        <v>#REF!</v>
      </c>
      <c r="J167" s="86"/>
      <c r="K167" s="87"/>
      <c r="L167" s="87"/>
      <c r="M167" s="87"/>
      <c r="N167" s="87"/>
      <c r="O167" s="87"/>
      <c r="P167" s="87"/>
      <c r="Q167" s="87"/>
      <c r="R167" s="87"/>
      <c r="S167" s="87"/>
      <c r="T167" s="87"/>
      <c r="U167" s="88"/>
      <c r="V167" s="66"/>
    </row>
    <row r="168" spans="1:22" s="38" customFormat="1" hidden="1" x14ac:dyDescent="0.3">
      <c r="A168" s="81"/>
      <c r="B168" s="81"/>
      <c r="C168" s="113"/>
      <c r="D168" s="51"/>
      <c r="E168" s="97">
        <v>0</v>
      </c>
      <c r="F168" s="72" t="e">
        <f>'II skyrius'!#REF!</f>
        <v>#REF!</v>
      </c>
      <c r="G168" s="72"/>
      <c r="H168" s="72"/>
      <c r="I168" s="72"/>
      <c r="J168" s="86"/>
      <c r="K168" s="87"/>
      <c r="L168" s="87"/>
      <c r="M168" s="87"/>
      <c r="N168" s="87"/>
      <c r="O168" s="87"/>
      <c r="P168" s="87"/>
      <c r="Q168" s="87"/>
      <c r="R168" s="87"/>
      <c r="S168" s="87"/>
      <c r="T168" s="87"/>
      <c r="U168" s="88"/>
      <c r="V168" s="97"/>
    </row>
    <row r="169" spans="1:22" s="38" customFormat="1" x14ac:dyDescent="0.3">
      <c r="A169" s="113"/>
      <c r="B169" s="113"/>
      <c r="C169" s="114"/>
      <c r="D169" s="51"/>
      <c r="E169" s="98"/>
      <c r="F169" s="95" t="e">
        <f>'II skyrius'!#REF!</f>
        <v>#REF!</v>
      </c>
      <c r="G169" s="96"/>
      <c r="H169" s="96" t="e">
        <f>'II skyrius'!#REF!</f>
        <v>#REF!</v>
      </c>
      <c r="I169" s="96" t="e">
        <f>'II skyrius'!#REF!</f>
        <v>#REF!</v>
      </c>
      <c r="J169" s="86"/>
      <c r="K169" s="87"/>
      <c r="L169" s="87"/>
      <c r="M169" s="87"/>
      <c r="N169" s="87"/>
      <c r="O169" s="87"/>
      <c r="P169" s="87"/>
      <c r="Q169" s="87"/>
      <c r="R169" s="87"/>
      <c r="S169" s="87"/>
      <c r="T169" s="87"/>
      <c r="U169" s="88"/>
      <c r="V169" s="98"/>
    </row>
    <row r="170" spans="1:22" s="38" customFormat="1" ht="132" x14ac:dyDescent="0.3">
      <c r="A170" s="81"/>
      <c r="B170" s="81"/>
      <c r="C170" s="108" t="s">
        <v>822</v>
      </c>
      <c r="D170" s="51"/>
      <c r="E170" s="66" t="s">
        <v>94</v>
      </c>
      <c r="F170" s="94">
        <f>'II skyrius'!G61</f>
        <v>0</v>
      </c>
      <c r="G170" s="94">
        <v>0</v>
      </c>
      <c r="H170" s="94">
        <f>'II skyrius'!H61</f>
        <v>0</v>
      </c>
      <c r="I170" s="94">
        <f>'II skyrius'!I61</f>
        <v>660</v>
      </c>
      <c r="J170" s="86"/>
      <c r="K170" s="87"/>
      <c r="L170" s="87"/>
      <c r="M170" s="87"/>
      <c r="N170" s="87"/>
      <c r="O170" s="87"/>
      <c r="P170" s="87"/>
      <c r="Q170" s="87"/>
      <c r="R170" s="87"/>
      <c r="S170" s="87"/>
      <c r="T170" s="87"/>
      <c r="U170" s="88"/>
      <c r="V170" s="66"/>
    </row>
    <row r="171" spans="1:22" s="38" customFormat="1" hidden="1" x14ac:dyDescent="0.3">
      <c r="A171" s="81"/>
      <c r="B171" s="81"/>
      <c r="C171" s="113"/>
      <c r="D171" s="51"/>
      <c r="E171" s="97">
        <v>0</v>
      </c>
      <c r="F171" s="72" t="str">
        <f>'II skyrius'!G62</f>
        <v>(2021)</v>
      </c>
      <c r="G171" s="72"/>
      <c r="H171" s="72"/>
      <c r="I171" s="72"/>
      <c r="J171" s="86"/>
      <c r="K171" s="87"/>
      <c r="L171" s="87"/>
      <c r="M171" s="87"/>
      <c r="N171" s="87"/>
      <c r="O171" s="87"/>
      <c r="P171" s="87"/>
      <c r="Q171" s="87"/>
      <c r="R171" s="87"/>
      <c r="S171" s="87"/>
      <c r="T171" s="87"/>
      <c r="U171" s="88"/>
      <c r="V171" s="97"/>
    </row>
    <row r="172" spans="1:22" s="38" customFormat="1" x14ac:dyDescent="0.3">
      <c r="A172" s="113"/>
      <c r="B172" s="113"/>
      <c r="C172" s="114"/>
      <c r="D172" s="51"/>
      <c r="E172" s="98"/>
      <c r="F172" s="95" t="str">
        <f>'II skyrius'!G62</f>
        <v>(2021)</v>
      </c>
      <c r="G172" s="96"/>
      <c r="H172" s="96" t="str">
        <f>'II skyrius'!H62</f>
        <v>(2024)</v>
      </c>
      <c r="I172" s="96" t="str">
        <f>'II skyrius'!I62</f>
        <v>(2029)</v>
      </c>
      <c r="J172" s="86"/>
      <c r="K172" s="87"/>
      <c r="L172" s="87"/>
      <c r="M172" s="87"/>
      <c r="N172" s="87"/>
      <c r="O172" s="87"/>
      <c r="P172" s="87"/>
      <c r="Q172" s="87"/>
      <c r="R172" s="87"/>
      <c r="S172" s="87"/>
      <c r="T172" s="87"/>
      <c r="U172" s="88"/>
      <c r="V172" s="98"/>
    </row>
    <row r="173" spans="1:22" s="38" customFormat="1" ht="96" x14ac:dyDescent="0.3">
      <c r="A173" s="81"/>
      <c r="B173" s="81"/>
      <c r="C173" s="108" t="s">
        <v>744</v>
      </c>
      <c r="D173" s="51"/>
      <c r="E173" s="66" t="s">
        <v>95</v>
      </c>
      <c r="F173" s="94">
        <f>'II skyrius'!G63</f>
        <v>0</v>
      </c>
      <c r="G173" s="94">
        <v>0</v>
      </c>
      <c r="H173" s="94">
        <f>'II skyrius'!H63</f>
        <v>0</v>
      </c>
      <c r="I173" s="94">
        <f>'II skyrius'!I63</f>
        <v>414</v>
      </c>
      <c r="J173" s="86"/>
      <c r="K173" s="87"/>
      <c r="L173" s="87"/>
      <c r="M173" s="87"/>
      <c r="N173" s="87"/>
      <c r="O173" s="87"/>
      <c r="P173" s="87"/>
      <c r="Q173" s="87"/>
      <c r="R173" s="87"/>
      <c r="S173" s="87"/>
      <c r="T173" s="87"/>
      <c r="U173" s="88"/>
      <c r="V173" s="66"/>
    </row>
    <row r="174" spans="1:22" s="38" customFormat="1" hidden="1" x14ac:dyDescent="0.3">
      <c r="A174" s="81"/>
      <c r="B174" s="81"/>
      <c r="C174" s="72"/>
      <c r="D174" s="51"/>
      <c r="E174" s="97">
        <v>0</v>
      </c>
      <c r="F174" s="72" t="str">
        <f>'II skyrius'!G64</f>
        <v>(2019)</v>
      </c>
      <c r="G174" s="72"/>
      <c r="H174" s="72"/>
      <c r="I174" s="72"/>
      <c r="J174" s="86"/>
      <c r="K174" s="87"/>
      <c r="L174" s="87"/>
      <c r="M174" s="87"/>
      <c r="N174" s="87"/>
      <c r="O174" s="87"/>
      <c r="P174" s="87"/>
      <c r="Q174" s="87"/>
      <c r="R174" s="87"/>
      <c r="S174" s="87"/>
      <c r="T174" s="87"/>
      <c r="U174" s="88"/>
      <c r="V174" s="97"/>
    </row>
    <row r="175" spans="1:22" s="38" customFormat="1" x14ac:dyDescent="0.3">
      <c r="A175" s="113"/>
      <c r="B175" s="113"/>
      <c r="C175" s="96"/>
      <c r="D175" s="51"/>
      <c r="E175" s="98"/>
      <c r="F175" s="95" t="str">
        <f>'II skyrius'!G64</f>
        <v>(2019)</v>
      </c>
      <c r="G175" s="96"/>
      <c r="H175" s="96" t="str">
        <f>'II skyrius'!H64</f>
        <v>(2024)</v>
      </c>
      <c r="I175" s="96" t="str">
        <f>'II skyrius'!I64</f>
        <v>(2029)</v>
      </c>
      <c r="J175" s="86"/>
      <c r="K175" s="87"/>
      <c r="L175" s="87"/>
      <c r="M175" s="87"/>
      <c r="N175" s="87"/>
      <c r="O175" s="87"/>
      <c r="P175" s="87"/>
      <c r="Q175" s="87"/>
      <c r="R175" s="87"/>
      <c r="S175" s="87"/>
      <c r="T175" s="87"/>
      <c r="U175" s="88"/>
      <c r="V175" s="98"/>
    </row>
    <row r="176" spans="1:22" ht="91.2" x14ac:dyDescent="0.3">
      <c r="A176" s="63" t="s">
        <v>823</v>
      </c>
      <c r="B176" s="63" t="str">
        <f>'III skyrius'!C15</f>
        <v>Asmenų su intelekto ir (ar) psichikos negalia institucinės globos pertvarkos įgyvendinimas</v>
      </c>
      <c r="C176" s="83"/>
      <c r="D176" s="84"/>
      <c r="E176" s="116"/>
      <c r="F176" s="104"/>
      <c r="G176" s="104"/>
      <c r="H176" s="104"/>
      <c r="I176" s="99"/>
      <c r="J176" s="67">
        <v>0</v>
      </c>
      <c r="K176" s="67">
        <v>0</v>
      </c>
      <c r="L176" s="67">
        <v>0</v>
      </c>
      <c r="M176" s="67">
        <v>0</v>
      </c>
      <c r="N176" s="67">
        <v>0</v>
      </c>
      <c r="O176" s="67">
        <v>0</v>
      </c>
      <c r="P176" s="67">
        <v>0</v>
      </c>
      <c r="Q176" s="67">
        <v>0</v>
      </c>
      <c r="R176" s="67">
        <v>0</v>
      </c>
      <c r="S176" s="67">
        <v>0</v>
      </c>
      <c r="T176" s="67">
        <v>0</v>
      </c>
      <c r="U176" s="67">
        <v>0</v>
      </c>
      <c r="V176" s="51"/>
    </row>
    <row r="177" spans="1:22" ht="68.400000000000006" x14ac:dyDescent="0.3">
      <c r="A177" s="63" t="s">
        <v>824</v>
      </c>
      <c r="B177" s="63" t="str">
        <f>'III skyrius'!C16</f>
        <v>Nestacionarių ir bendruomeninių socialinių paslaugų plėtojimas</v>
      </c>
      <c r="C177" s="86"/>
      <c r="D177" s="87"/>
      <c r="E177" s="117"/>
      <c r="F177" s="111"/>
      <c r="G177" s="111"/>
      <c r="H177" s="111"/>
      <c r="I177" s="100"/>
      <c r="J177" s="67">
        <v>0</v>
      </c>
      <c r="K177" s="67">
        <v>0</v>
      </c>
      <c r="L177" s="67">
        <v>0</v>
      </c>
      <c r="M177" s="67">
        <v>0</v>
      </c>
      <c r="N177" s="67">
        <v>0</v>
      </c>
      <c r="O177" s="67">
        <v>0</v>
      </c>
      <c r="P177" s="67">
        <v>0</v>
      </c>
      <c r="Q177" s="67">
        <v>0</v>
      </c>
      <c r="R177" s="67">
        <v>0</v>
      </c>
      <c r="S177" s="67">
        <v>0</v>
      </c>
      <c r="T177" s="67">
        <v>0</v>
      </c>
      <c r="U177" s="67">
        <v>0</v>
      </c>
      <c r="V177" s="51"/>
    </row>
    <row r="178" spans="1:22" ht="79.8" x14ac:dyDescent="0.3">
      <c r="A178" s="63" t="s">
        <v>825</v>
      </c>
      <c r="B178" s="63" t="str">
        <f>'III skyrius'!C17</f>
        <v>Socialinių paslaugų įstaigų senyvo amžiaus asmenims infrastruktūros plėtra</v>
      </c>
      <c r="C178" s="86"/>
      <c r="D178" s="87"/>
      <c r="E178" s="117"/>
      <c r="F178" s="111"/>
      <c r="G178" s="111"/>
      <c r="H178" s="111"/>
      <c r="I178" s="100"/>
      <c r="J178" s="67">
        <v>0</v>
      </c>
      <c r="K178" s="67">
        <v>0</v>
      </c>
      <c r="L178" s="67">
        <v>0</v>
      </c>
      <c r="M178" s="67">
        <v>0</v>
      </c>
      <c r="N178" s="67">
        <v>0</v>
      </c>
      <c r="O178" s="67">
        <v>0</v>
      </c>
      <c r="P178" s="67">
        <v>0</v>
      </c>
      <c r="Q178" s="67">
        <v>0</v>
      </c>
      <c r="R178" s="67">
        <v>0</v>
      </c>
      <c r="S178" s="67">
        <v>0</v>
      </c>
      <c r="T178" s="67">
        <v>0</v>
      </c>
      <c r="U178" s="67">
        <v>0</v>
      </c>
      <c r="V178" s="51"/>
    </row>
    <row r="179" spans="1:22" ht="91.2" x14ac:dyDescent="0.3">
      <c r="A179" s="109" t="str" cm="1">
        <f t="array" ref="A179:A188">'II skyrius'!B65:B74</f>
        <v>2.3.</v>
      </c>
      <c r="B179" s="109" t="str" cm="1">
        <f t="array" ref="B179:B188">'II skyrius'!C65:C74</f>
        <v>Gerinti visuomenės sveikatą, asmenų psichologinę gerovę ir ilgalaikę priežiūrą</v>
      </c>
      <c r="C179" s="89"/>
      <c r="D179" s="90"/>
      <c r="E179" s="90"/>
      <c r="F179" s="106"/>
      <c r="G179" s="106"/>
      <c r="H179" s="106"/>
      <c r="I179" s="107"/>
      <c r="J179" s="69">
        <f>J194+J195</f>
        <v>0</v>
      </c>
      <c r="K179" s="69">
        <f t="shared" ref="K179:U179" si="13">K194+K195</f>
        <v>0</v>
      </c>
      <c r="L179" s="69">
        <f t="shared" si="13"/>
        <v>0</v>
      </c>
      <c r="M179" s="69">
        <f t="shared" si="13"/>
        <v>0</v>
      </c>
      <c r="N179" s="69">
        <f t="shared" si="13"/>
        <v>0</v>
      </c>
      <c r="O179" s="69">
        <f t="shared" si="13"/>
        <v>0</v>
      </c>
      <c r="P179" s="69">
        <f t="shared" si="13"/>
        <v>0</v>
      </c>
      <c r="Q179" s="69">
        <f t="shared" si="13"/>
        <v>0</v>
      </c>
      <c r="R179" s="69">
        <f t="shared" si="13"/>
        <v>0</v>
      </c>
      <c r="S179" s="69">
        <f t="shared" si="13"/>
        <v>0</v>
      </c>
      <c r="T179" s="69">
        <f t="shared" si="13"/>
        <v>0</v>
      </c>
      <c r="U179" s="69">
        <f t="shared" si="13"/>
        <v>0</v>
      </c>
      <c r="V179" s="51"/>
    </row>
    <row r="180" spans="1:22" hidden="1" x14ac:dyDescent="0.3">
      <c r="A180" s="115">
        <v>0</v>
      </c>
      <c r="B180" s="63">
        <v>0</v>
      </c>
      <c r="C180" s="51"/>
      <c r="D180" s="51"/>
      <c r="E180" s="51"/>
      <c r="F180" s="64"/>
      <c r="G180" s="64"/>
      <c r="H180" s="64"/>
      <c r="I180" s="64"/>
      <c r="J180" s="66"/>
      <c r="K180" s="66"/>
      <c r="L180" s="66"/>
      <c r="M180" s="66"/>
      <c r="N180" s="66"/>
      <c r="O180" s="66"/>
      <c r="P180" s="66"/>
      <c r="Q180" s="66"/>
      <c r="R180" s="66"/>
      <c r="S180" s="66"/>
      <c r="T180" s="66"/>
      <c r="U180" s="66"/>
      <c r="V180" s="51"/>
    </row>
    <row r="181" spans="1:22" hidden="1" x14ac:dyDescent="0.3">
      <c r="A181" s="115">
        <v>0</v>
      </c>
      <c r="B181" s="63">
        <v>0</v>
      </c>
      <c r="C181" s="51"/>
      <c r="D181" s="51"/>
      <c r="E181" s="51"/>
      <c r="F181" s="64"/>
      <c r="G181" s="64"/>
      <c r="H181" s="64"/>
      <c r="I181" s="64"/>
      <c r="J181" s="66"/>
      <c r="K181" s="66"/>
      <c r="L181" s="66"/>
      <c r="M181" s="66"/>
      <c r="N181" s="66"/>
      <c r="O181" s="66"/>
      <c r="P181" s="66"/>
      <c r="Q181" s="66"/>
      <c r="R181" s="66"/>
      <c r="S181" s="66"/>
      <c r="T181" s="66"/>
      <c r="U181" s="66"/>
      <c r="V181" s="51"/>
    </row>
    <row r="182" spans="1:22" hidden="1" x14ac:dyDescent="0.3">
      <c r="A182" s="115">
        <v>0</v>
      </c>
      <c r="B182" s="63">
        <v>0</v>
      </c>
      <c r="C182" s="51"/>
      <c r="D182" s="51"/>
      <c r="E182" s="51"/>
      <c r="F182" s="64"/>
      <c r="G182" s="64"/>
      <c r="H182" s="64"/>
      <c r="I182" s="64"/>
      <c r="J182" s="66"/>
      <c r="K182" s="66"/>
      <c r="L182" s="66"/>
      <c r="M182" s="66"/>
      <c r="N182" s="66"/>
      <c r="O182" s="66"/>
      <c r="P182" s="66"/>
      <c r="Q182" s="66"/>
      <c r="R182" s="66"/>
      <c r="S182" s="66"/>
      <c r="T182" s="66"/>
      <c r="U182" s="66"/>
      <c r="V182" s="51"/>
    </row>
    <row r="183" spans="1:22" hidden="1" x14ac:dyDescent="0.3">
      <c r="A183" s="115">
        <v>0</v>
      </c>
      <c r="B183" s="63">
        <v>0</v>
      </c>
      <c r="C183" s="51"/>
      <c r="D183" s="51"/>
      <c r="E183" s="51"/>
      <c r="F183" s="64"/>
      <c r="G183" s="64"/>
      <c r="H183" s="64"/>
      <c r="I183" s="64"/>
      <c r="J183" s="66"/>
      <c r="K183" s="66"/>
      <c r="L183" s="66"/>
      <c r="M183" s="66"/>
      <c r="N183" s="66"/>
      <c r="O183" s="66"/>
      <c r="P183" s="66"/>
      <c r="Q183" s="66"/>
      <c r="R183" s="66"/>
      <c r="S183" s="66"/>
      <c r="T183" s="66"/>
      <c r="U183" s="66"/>
      <c r="V183" s="51"/>
    </row>
    <row r="184" spans="1:22" hidden="1" x14ac:dyDescent="0.3">
      <c r="A184" s="115">
        <v>0</v>
      </c>
      <c r="B184" s="63">
        <v>0</v>
      </c>
      <c r="C184" s="51"/>
      <c r="D184" s="51"/>
      <c r="E184" s="51"/>
      <c r="F184" s="64"/>
      <c r="G184" s="64"/>
      <c r="H184" s="64"/>
      <c r="I184" s="64"/>
      <c r="J184" s="66"/>
      <c r="K184" s="66"/>
      <c r="L184" s="66"/>
      <c r="M184" s="66"/>
      <c r="N184" s="66"/>
      <c r="O184" s="66"/>
      <c r="P184" s="66"/>
      <c r="Q184" s="66"/>
      <c r="R184" s="66"/>
      <c r="S184" s="66"/>
      <c r="T184" s="66"/>
      <c r="U184" s="66"/>
      <c r="V184" s="51"/>
    </row>
    <row r="185" spans="1:22" s="38" customFormat="1" ht="96" x14ac:dyDescent="0.3">
      <c r="A185" s="81">
        <v>0</v>
      </c>
      <c r="B185" s="81">
        <v>0</v>
      </c>
      <c r="C185" s="108" t="s">
        <v>826</v>
      </c>
      <c r="D185" s="51"/>
      <c r="E185" s="66" t="s">
        <v>827</v>
      </c>
      <c r="F185" s="94">
        <f>'II skyrius'!G65</f>
        <v>0</v>
      </c>
      <c r="G185" s="108">
        <v>0</v>
      </c>
      <c r="H185" s="94">
        <f>'II skyrius'!H65</f>
        <v>0</v>
      </c>
      <c r="I185" s="94">
        <f>'II skyrius'!I65</f>
        <v>80</v>
      </c>
      <c r="J185" s="83"/>
      <c r="K185" s="84"/>
      <c r="L185" s="84"/>
      <c r="M185" s="84"/>
      <c r="N185" s="84"/>
      <c r="O185" s="84"/>
      <c r="P185" s="84"/>
      <c r="Q185" s="84"/>
      <c r="R185" s="84"/>
      <c r="S185" s="84"/>
      <c r="T185" s="84"/>
      <c r="U185" s="85"/>
      <c r="V185" s="66"/>
    </row>
    <row r="186" spans="1:22" s="38" customFormat="1" hidden="1" x14ac:dyDescent="0.3">
      <c r="A186" s="81">
        <v>0</v>
      </c>
      <c r="B186" s="81">
        <v>0</v>
      </c>
      <c r="C186" s="72"/>
      <c r="D186" s="51"/>
      <c r="E186" s="97">
        <v>0</v>
      </c>
      <c r="F186" s="72" t="str">
        <f>'II skyrius'!G66</f>
        <v>(2020)</v>
      </c>
      <c r="G186" s="72"/>
      <c r="H186" s="72"/>
      <c r="I186" s="72"/>
      <c r="J186" s="86"/>
      <c r="K186" s="87"/>
      <c r="L186" s="87"/>
      <c r="M186" s="87"/>
      <c r="N186" s="87"/>
      <c r="O186" s="87"/>
      <c r="P186" s="87"/>
      <c r="Q186" s="87"/>
      <c r="R186" s="87"/>
      <c r="S186" s="87"/>
      <c r="T186" s="87"/>
      <c r="U186" s="88"/>
      <c r="V186" s="97"/>
    </row>
    <row r="187" spans="1:22" s="38" customFormat="1" x14ac:dyDescent="0.3">
      <c r="A187" s="113">
        <v>0</v>
      </c>
      <c r="B187" s="113">
        <v>0</v>
      </c>
      <c r="C187" s="96"/>
      <c r="D187" s="51"/>
      <c r="E187" s="98"/>
      <c r="F187" s="95" t="str">
        <f>'II skyrius'!G66</f>
        <v>(2020)</v>
      </c>
      <c r="G187" s="96"/>
      <c r="H187" s="96" t="str">
        <f>'II skyrius'!H66</f>
        <v>(2024)</v>
      </c>
      <c r="I187" s="96" t="str">
        <f>'II skyrius'!I66</f>
        <v>(2029)</v>
      </c>
      <c r="J187" s="86"/>
      <c r="K187" s="87"/>
      <c r="L187" s="87"/>
      <c r="M187" s="87"/>
      <c r="N187" s="87"/>
      <c r="O187" s="87"/>
      <c r="P187" s="87"/>
      <c r="Q187" s="87"/>
      <c r="R187" s="87"/>
      <c r="S187" s="87"/>
      <c r="T187" s="87"/>
      <c r="U187" s="88"/>
      <c r="V187" s="98"/>
    </row>
    <row r="188" spans="1:22" s="38" customFormat="1" ht="88.35" customHeight="1" x14ac:dyDescent="0.3">
      <c r="A188" s="81">
        <v>0</v>
      </c>
      <c r="B188" s="81">
        <v>0</v>
      </c>
      <c r="C188" s="108" t="s">
        <v>828</v>
      </c>
      <c r="D188" s="51"/>
      <c r="E188" s="66" t="s">
        <v>100</v>
      </c>
      <c r="F188" s="94">
        <f>'II skyrius'!G67</f>
        <v>0</v>
      </c>
      <c r="G188" s="108">
        <v>0</v>
      </c>
      <c r="H188" s="94">
        <f>'II skyrius'!H67</f>
        <v>0</v>
      </c>
      <c r="I188" s="94">
        <f>'II skyrius'!I67</f>
        <v>80.27790128946198</v>
      </c>
      <c r="J188" s="86"/>
      <c r="K188" s="87"/>
      <c r="L188" s="87"/>
      <c r="M188" s="87"/>
      <c r="N188" s="87"/>
      <c r="O188" s="87"/>
      <c r="P188" s="87"/>
      <c r="Q188" s="87"/>
      <c r="R188" s="87"/>
      <c r="S188" s="87"/>
      <c r="T188" s="87"/>
      <c r="U188" s="88"/>
      <c r="V188" s="66"/>
    </row>
    <row r="189" spans="1:22" s="38" customFormat="1" hidden="1" x14ac:dyDescent="0.3">
      <c r="A189" s="81"/>
      <c r="B189" s="81"/>
      <c r="C189" s="72"/>
      <c r="D189" s="51"/>
      <c r="E189" s="97">
        <v>0</v>
      </c>
      <c r="F189" s="72" t="str">
        <f>'II skyrius'!G68</f>
        <v>(2018)</v>
      </c>
      <c r="G189" s="72"/>
      <c r="H189" s="72"/>
      <c r="I189" s="72"/>
      <c r="J189" s="86"/>
      <c r="K189" s="87"/>
      <c r="L189" s="87"/>
      <c r="M189" s="87"/>
      <c r="N189" s="87"/>
      <c r="O189" s="87"/>
      <c r="P189" s="87"/>
      <c r="Q189" s="87"/>
      <c r="R189" s="87"/>
      <c r="S189" s="87"/>
      <c r="T189" s="87"/>
      <c r="U189" s="88"/>
      <c r="V189" s="97"/>
    </row>
    <row r="190" spans="1:22" s="38" customFormat="1" x14ac:dyDescent="0.3">
      <c r="A190" s="113"/>
      <c r="B190" s="113"/>
      <c r="C190" s="96"/>
      <c r="D190" s="51"/>
      <c r="E190" s="98"/>
      <c r="F190" s="95" t="str">
        <f>'II skyrius'!G68</f>
        <v>(2018)</v>
      </c>
      <c r="G190" s="96"/>
      <c r="H190" s="96" t="str">
        <f>'II skyrius'!H68</f>
        <v>(2024)</v>
      </c>
      <c r="I190" s="96" t="str">
        <f>'II skyrius'!I68</f>
        <v>(2029)</v>
      </c>
      <c r="J190" s="86"/>
      <c r="K190" s="87"/>
      <c r="L190" s="87"/>
      <c r="M190" s="87"/>
      <c r="N190" s="87"/>
      <c r="O190" s="87"/>
      <c r="P190" s="87"/>
      <c r="Q190" s="87"/>
      <c r="R190" s="87"/>
      <c r="S190" s="87"/>
      <c r="T190" s="87"/>
      <c r="U190" s="88"/>
      <c r="V190" s="98"/>
    </row>
    <row r="191" spans="1:22" s="38" customFormat="1" ht="96" x14ac:dyDescent="0.3">
      <c r="A191" s="81"/>
      <c r="B191" s="81"/>
      <c r="C191" s="108" t="s">
        <v>829</v>
      </c>
      <c r="D191" s="51"/>
      <c r="E191" s="66" t="s">
        <v>104</v>
      </c>
      <c r="F191" s="94">
        <f>'II skyrius'!G73</f>
        <v>0</v>
      </c>
      <c r="G191" s="108">
        <v>0</v>
      </c>
      <c r="H191" s="94">
        <f>'II skyrius'!H73</f>
        <v>0</v>
      </c>
      <c r="I191" s="94">
        <f>'II skyrius'!I73</f>
        <v>2959</v>
      </c>
      <c r="J191" s="86"/>
      <c r="K191" s="87"/>
      <c r="L191" s="87"/>
      <c r="M191" s="87"/>
      <c r="N191" s="87"/>
      <c r="O191" s="87"/>
      <c r="P191" s="87"/>
      <c r="Q191" s="87"/>
      <c r="R191" s="87"/>
      <c r="S191" s="87"/>
      <c r="T191" s="87"/>
      <c r="U191" s="88"/>
      <c r="V191" s="66"/>
    </row>
    <row r="192" spans="1:22" s="38" customFormat="1" hidden="1" x14ac:dyDescent="0.3">
      <c r="A192" s="81"/>
      <c r="B192" s="81"/>
      <c r="C192" s="72"/>
      <c r="D192" s="51"/>
      <c r="E192" s="97">
        <v>0</v>
      </c>
      <c r="F192" s="72" t="str">
        <f>'II skyrius'!G74</f>
        <v>(2021)</v>
      </c>
      <c r="G192" s="72"/>
      <c r="H192" s="72"/>
      <c r="I192" s="72"/>
      <c r="J192" s="86"/>
      <c r="K192" s="87"/>
      <c r="L192" s="87"/>
      <c r="M192" s="87"/>
      <c r="N192" s="87"/>
      <c r="O192" s="87"/>
      <c r="P192" s="87"/>
      <c r="Q192" s="87"/>
      <c r="R192" s="87"/>
      <c r="S192" s="87"/>
      <c r="T192" s="87"/>
      <c r="U192" s="88"/>
      <c r="V192" s="97"/>
    </row>
    <row r="193" spans="1:22" s="38" customFormat="1" x14ac:dyDescent="0.3">
      <c r="A193" s="113"/>
      <c r="B193" s="113"/>
      <c r="C193" s="96"/>
      <c r="D193" s="51"/>
      <c r="E193" s="98"/>
      <c r="F193" s="95" t="str">
        <f>'II skyrius'!G74</f>
        <v>(2021)</v>
      </c>
      <c r="G193" s="96"/>
      <c r="H193" s="96" t="str">
        <f>'II skyrius'!H74</f>
        <v>(2024)</v>
      </c>
      <c r="I193" s="96" t="str">
        <f>'II skyrius'!I74</f>
        <v>(2029)</v>
      </c>
      <c r="J193" s="86"/>
      <c r="K193" s="87"/>
      <c r="L193" s="87"/>
      <c r="M193" s="87"/>
      <c r="N193" s="87"/>
      <c r="O193" s="87"/>
      <c r="P193" s="87"/>
      <c r="Q193" s="87"/>
      <c r="R193" s="87"/>
      <c r="S193" s="87"/>
      <c r="T193" s="87"/>
      <c r="U193" s="88"/>
      <c r="V193" s="98"/>
    </row>
    <row r="194" spans="1:22" ht="102.6" x14ac:dyDescent="0.3">
      <c r="A194" s="63" t="s">
        <v>830</v>
      </c>
      <c r="B194" s="63" t="str">
        <f>'III skyrius'!C18</f>
        <v>Prevencinių priemonių, stiprinančių visuomenės sveikatą, psichologinę gerovę ir atsparumą, įgyvendinimas</v>
      </c>
      <c r="C194" s="83"/>
      <c r="D194" s="84"/>
      <c r="E194" s="84"/>
      <c r="F194" s="104"/>
      <c r="G194" s="104"/>
      <c r="H194" s="104"/>
      <c r="I194" s="99"/>
      <c r="J194" s="67">
        <v>0</v>
      </c>
      <c r="K194" s="67">
        <v>0</v>
      </c>
      <c r="L194" s="67">
        <v>0</v>
      </c>
      <c r="M194" s="67">
        <v>0</v>
      </c>
      <c r="N194" s="67">
        <v>0</v>
      </c>
      <c r="O194" s="67">
        <v>0</v>
      </c>
      <c r="P194" s="67">
        <v>0</v>
      </c>
      <c r="Q194" s="67">
        <v>0</v>
      </c>
      <c r="R194" s="67">
        <v>0</v>
      </c>
      <c r="S194" s="67">
        <v>0</v>
      </c>
      <c r="T194" s="67">
        <v>0</v>
      </c>
      <c r="U194" s="67">
        <v>0</v>
      </c>
      <c r="V194" s="51"/>
    </row>
    <row r="195" spans="1:22" ht="57" x14ac:dyDescent="0.3">
      <c r="A195" s="63" t="s">
        <v>831</v>
      </c>
      <c r="B195" s="63" t="str">
        <f>'III skyrius'!C19</f>
        <v>Ilgalaikės priežiūros paslaugų plėtojimo užtikrinimas</v>
      </c>
      <c r="C195" s="86"/>
      <c r="D195" s="87"/>
      <c r="E195" s="87"/>
      <c r="F195" s="111"/>
      <c r="G195" s="111"/>
      <c r="H195" s="111"/>
      <c r="I195" s="100"/>
      <c r="J195" s="67">
        <v>0</v>
      </c>
      <c r="K195" s="67">
        <v>0</v>
      </c>
      <c r="L195" s="67">
        <v>0</v>
      </c>
      <c r="M195" s="67">
        <v>0</v>
      </c>
      <c r="N195" s="67">
        <v>0</v>
      </c>
      <c r="O195" s="67">
        <v>0</v>
      </c>
      <c r="P195" s="67">
        <v>0</v>
      </c>
      <c r="Q195" s="67">
        <v>0</v>
      </c>
      <c r="R195" s="67">
        <v>0</v>
      </c>
      <c r="S195" s="67">
        <v>0</v>
      </c>
      <c r="T195" s="67">
        <v>0</v>
      </c>
      <c r="U195" s="67">
        <v>0</v>
      </c>
      <c r="V195" s="51"/>
    </row>
    <row r="196" spans="1:22" ht="91.2" x14ac:dyDescent="0.3">
      <c r="A196" s="109" t="str" cm="1">
        <f t="array" ref="A196:A199">'II skyrius'!B75:B78</f>
        <v>2.4.</v>
      </c>
      <c r="B196" s="109" t="str" cm="1">
        <f t="array" ref="B196:B199">'II skyrius'!C75:C78</f>
        <v>Padidinti geriamojo vandens tiekimo ir nuotekų tvarkymo paslaugų prieinamumą</v>
      </c>
      <c r="C196" s="89"/>
      <c r="D196" s="90"/>
      <c r="E196" s="90"/>
      <c r="F196" s="106"/>
      <c r="G196" s="106"/>
      <c r="H196" s="106"/>
      <c r="I196" s="107"/>
      <c r="J196" s="69">
        <f>J206</f>
        <v>66665610.129999995</v>
      </c>
      <c r="K196" s="69">
        <f t="shared" ref="K196:U196" si="14">K206</f>
        <v>28395506.959999997</v>
      </c>
      <c r="L196" s="69">
        <f t="shared" si="14"/>
        <v>0</v>
      </c>
      <c r="M196" s="69">
        <f t="shared" si="14"/>
        <v>38270103.170000002</v>
      </c>
      <c r="N196" s="69">
        <f t="shared" si="14"/>
        <v>0</v>
      </c>
      <c r="O196" s="69">
        <f t="shared" si="14"/>
        <v>0</v>
      </c>
      <c r="P196" s="69">
        <f t="shared" si="14"/>
        <v>0</v>
      </c>
      <c r="Q196" s="69">
        <f t="shared" si="14"/>
        <v>0</v>
      </c>
      <c r="R196" s="69">
        <f t="shared" si="14"/>
        <v>0</v>
      </c>
      <c r="S196" s="69">
        <f t="shared" si="14"/>
        <v>0</v>
      </c>
      <c r="T196" s="69">
        <f t="shared" si="14"/>
        <v>0</v>
      </c>
      <c r="U196" s="69">
        <f t="shared" si="14"/>
        <v>0</v>
      </c>
      <c r="V196" s="51"/>
    </row>
    <row r="197" spans="1:22" hidden="1" x14ac:dyDescent="0.3">
      <c r="A197" s="115">
        <v>0</v>
      </c>
      <c r="B197" s="115">
        <v>0</v>
      </c>
      <c r="C197" s="51"/>
      <c r="D197" s="51"/>
      <c r="E197" s="51"/>
      <c r="F197" s="73"/>
      <c r="G197" s="64"/>
      <c r="H197" s="74"/>
      <c r="I197" s="74"/>
      <c r="J197" s="66"/>
      <c r="K197" s="66"/>
      <c r="L197" s="66"/>
      <c r="M197" s="66"/>
      <c r="N197" s="66"/>
      <c r="O197" s="66"/>
      <c r="P197" s="66"/>
      <c r="Q197" s="66"/>
      <c r="R197" s="66"/>
      <c r="S197" s="66"/>
      <c r="T197" s="66"/>
      <c r="U197" s="66"/>
      <c r="V197" s="51"/>
    </row>
    <row r="198" spans="1:22" hidden="1" x14ac:dyDescent="0.3">
      <c r="A198" s="115">
        <v>0</v>
      </c>
      <c r="B198" s="115">
        <v>0</v>
      </c>
      <c r="C198" s="51"/>
      <c r="D198" s="51"/>
      <c r="E198" s="51"/>
      <c r="F198" s="64"/>
      <c r="G198" s="64"/>
      <c r="H198" s="64"/>
      <c r="I198" s="64"/>
      <c r="J198" s="66"/>
      <c r="K198" s="66"/>
      <c r="L198" s="66"/>
      <c r="M198" s="66"/>
      <c r="N198" s="66"/>
      <c r="O198" s="66"/>
      <c r="P198" s="66"/>
      <c r="Q198" s="66"/>
      <c r="R198" s="66"/>
      <c r="S198" s="66"/>
      <c r="T198" s="66"/>
      <c r="U198" s="66"/>
      <c r="V198" s="51"/>
    </row>
    <row r="199" spans="1:22" hidden="1" x14ac:dyDescent="0.3">
      <c r="A199" s="115">
        <v>0</v>
      </c>
      <c r="B199" s="115">
        <v>0</v>
      </c>
      <c r="C199" s="51"/>
      <c r="D199" s="51"/>
      <c r="E199" s="51"/>
      <c r="F199" s="64"/>
      <c r="G199" s="64"/>
      <c r="H199" s="64"/>
      <c r="I199" s="64"/>
      <c r="J199" s="66"/>
      <c r="K199" s="66"/>
      <c r="L199" s="66"/>
      <c r="M199" s="66"/>
      <c r="N199" s="66"/>
      <c r="O199" s="66"/>
      <c r="P199" s="66"/>
      <c r="Q199" s="66"/>
      <c r="R199" s="66"/>
      <c r="S199" s="66"/>
      <c r="T199" s="66"/>
      <c r="U199" s="66"/>
      <c r="V199" s="51"/>
    </row>
    <row r="200" spans="1:22" s="38" customFormat="1" ht="60" x14ac:dyDescent="0.3">
      <c r="A200" s="81"/>
      <c r="B200" s="81"/>
      <c r="C200" s="108" t="str" cm="1">
        <f t="array" ref="C200:D201">'IV skyrius IV skirsnis'!C12:D13</f>
        <v xml:space="preserve">R.B.2.2042 </v>
      </c>
      <c r="D200" s="51">
        <v>0</v>
      </c>
      <c r="E200" s="66" t="s">
        <v>108</v>
      </c>
      <c r="F200" s="94">
        <f>'II skyrius'!G75</f>
        <v>0</v>
      </c>
      <c r="G200" s="94">
        <v>0</v>
      </c>
      <c r="H200" s="94">
        <f>'II skyrius'!H75</f>
        <v>0</v>
      </c>
      <c r="I200" s="94">
        <f>'II skyrius'!I75</f>
        <v>10586</v>
      </c>
      <c r="J200" s="83"/>
      <c r="K200" s="84"/>
      <c r="L200" s="84"/>
      <c r="M200" s="84"/>
      <c r="N200" s="84"/>
      <c r="O200" s="84"/>
      <c r="P200" s="84"/>
      <c r="Q200" s="84"/>
      <c r="R200" s="84"/>
      <c r="S200" s="84"/>
      <c r="T200" s="84"/>
      <c r="U200" s="85"/>
      <c r="V200" s="66"/>
    </row>
    <row r="201" spans="1:22" s="38" customFormat="1" hidden="1" x14ac:dyDescent="0.3">
      <c r="A201" s="81"/>
      <c r="B201" s="81"/>
      <c r="C201" s="113">
        <v>0</v>
      </c>
      <c r="D201" s="51">
        <v>0</v>
      </c>
      <c r="E201" s="97">
        <v>0</v>
      </c>
      <c r="F201" s="72" t="str">
        <f>'II skyrius'!G76</f>
        <v>(2021)</v>
      </c>
      <c r="G201" s="72"/>
      <c r="H201" s="72"/>
      <c r="I201" s="72"/>
      <c r="J201" s="86"/>
      <c r="K201" s="87"/>
      <c r="L201" s="87"/>
      <c r="M201" s="87"/>
      <c r="N201" s="87"/>
      <c r="O201" s="87"/>
      <c r="P201" s="87"/>
      <c r="Q201" s="87"/>
      <c r="R201" s="87"/>
      <c r="S201" s="87"/>
      <c r="T201" s="87"/>
      <c r="U201" s="88"/>
      <c r="V201" s="97"/>
    </row>
    <row r="202" spans="1:22" s="38" customFormat="1" x14ac:dyDescent="0.3">
      <c r="A202" s="113"/>
      <c r="B202" s="113"/>
      <c r="C202" s="114"/>
      <c r="D202" s="51"/>
      <c r="E202" s="98"/>
      <c r="F202" s="95" t="str">
        <f>'II skyrius'!G76</f>
        <v>(2021)</v>
      </c>
      <c r="G202" s="96"/>
      <c r="H202" s="96" t="str">
        <f>'II skyrius'!H76</f>
        <v>(2024)</v>
      </c>
      <c r="I202" s="96" t="str">
        <f>'II skyrius'!I76</f>
        <v>(2029)</v>
      </c>
      <c r="J202" s="86"/>
      <c r="K202" s="87"/>
      <c r="L202" s="87"/>
      <c r="M202" s="87"/>
      <c r="N202" s="87"/>
      <c r="O202" s="87"/>
      <c r="P202" s="87"/>
      <c r="Q202" s="87"/>
      <c r="R202" s="87"/>
      <c r="S202" s="87"/>
      <c r="T202" s="87"/>
      <c r="U202" s="88"/>
      <c r="V202" s="98"/>
    </row>
    <row r="203" spans="1:22" s="38" customFormat="1" ht="60" x14ac:dyDescent="0.3">
      <c r="A203" s="81"/>
      <c r="B203" s="81"/>
      <c r="C203" s="108" t="str" cm="1">
        <f t="array" ref="C203:D204">'IV skyrius IV skirsnis'!C10:D11</f>
        <v>R.B.2.2041</v>
      </c>
      <c r="D203" s="51">
        <v>0</v>
      </c>
      <c r="E203" s="66" t="s">
        <v>109</v>
      </c>
      <c r="F203" s="94">
        <f>'II skyrius'!G77</f>
        <v>0</v>
      </c>
      <c r="G203" s="94">
        <v>0</v>
      </c>
      <c r="H203" s="94">
        <f>'II skyrius'!H77</f>
        <v>0</v>
      </c>
      <c r="I203" s="94">
        <f>'II skyrius'!I77</f>
        <v>14951</v>
      </c>
      <c r="J203" s="86"/>
      <c r="K203" s="87"/>
      <c r="L203" s="87"/>
      <c r="M203" s="87"/>
      <c r="N203" s="87"/>
      <c r="O203" s="87"/>
      <c r="P203" s="87"/>
      <c r="Q203" s="87"/>
      <c r="R203" s="87"/>
      <c r="S203" s="87"/>
      <c r="T203" s="87"/>
      <c r="U203" s="88"/>
      <c r="V203" s="66"/>
    </row>
    <row r="204" spans="1:22" s="38" customFormat="1" hidden="1" x14ac:dyDescent="0.3">
      <c r="A204" s="81"/>
      <c r="B204" s="81"/>
      <c r="C204" s="72">
        <v>0</v>
      </c>
      <c r="D204" s="51">
        <v>0</v>
      </c>
      <c r="E204" s="97">
        <v>0</v>
      </c>
      <c r="F204" s="72" t="str">
        <f>'II skyrius'!G78</f>
        <v>(2021)</v>
      </c>
      <c r="G204" s="72"/>
      <c r="H204" s="72"/>
      <c r="I204" s="72"/>
      <c r="J204" s="86"/>
      <c r="K204" s="87"/>
      <c r="L204" s="87"/>
      <c r="M204" s="87"/>
      <c r="N204" s="87"/>
      <c r="O204" s="87"/>
      <c r="P204" s="87"/>
      <c r="Q204" s="87"/>
      <c r="R204" s="87"/>
      <c r="S204" s="87"/>
      <c r="T204" s="87"/>
      <c r="U204" s="88"/>
      <c r="V204" s="97"/>
    </row>
    <row r="205" spans="1:22" s="38" customFormat="1" x14ac:dyDescent="0.3">
      <c r="A205" s="113"/>
      <c r="B205" s="113"/>
      <c r="C205" s="96"/>
      <c r="D205" s="51"/>
      <c r="E205" s="98"/>
      <c r="F205" s="95" t="str">
        <f>'II skyrius'!G78</f>
        <v>(2021)</v>
      </c>
      <c r="G205" s="96"/>
      <c r="H205" s="96" t="str">
        <f>'II skyrius'!H78</f>
        <v>(2024)</v>
      </c>
      <c r="I205" s="96" t="str">
        <f>'II skyrius'!I78</f>
        <v>(2029)</v>
      </c>
      <c r="J205" s="86"/>
      <c r="K205" s="87"/>
      <c r="L205" s="87"/>
      <c r="M205" s="87"/>
      <c r="N205" s="87"/>
      <c r="O205" s="87"/>
      <c r="P205" s="87"/>
      <c r="Q205" s="87"/>
      <c r="R205" s="87"/>
      <c r="S205" s="87"/>
      <c r="T205" s="87"/>
      <c r="U205" s="88"/>
      <c r="V205" s="98"/>
    </row>
    <row r="206" spans="1:22" s="119" customFormat="1" ht="91.2" x14ac:dyDescent="0.3">
      <c r="A206" s="79" t="s">
        <v>832</v>
      </c>
      <c r="B206" s="79" t="str">
        <f>'III skyrius'!C20</f>
        <v xml:space="preserve">Geriamojo vandens tiekimo ir nuotekų tvarkymo paslaugų prieinamumo didinimas  </v>
      </c>
      <c r="C206" s="89"/>
      <c r="D206" s="90"/>
      <c r="E206" s="90"/>
      <c r="F206" s="106"/>
      <c r="G206" s="106"/>
      <c r="H206" s="106"/>
      <c r="I206" s="107"/>
      <c r="J206" s="118">
        <f>'III skyrius'!J20</f>
        <v>66665610.129999995</v>
      </c>
      <c r="K206" s="118">
        <f>'III skyrius'!K20</f>
        <v>28395506.959999997</v>
      </c>
      <c r="L206" s="118">
        <f>'III skyrius'!L20</f>
        <v>0</v>
      </c>
      <c r="M206" s="118">
        <f>J206-K206</f>
        <v>38270103.170000002</v>
      </c>
      <c r="N206" s="118">
        <f t="shared" ref="N206:U206" si="15">N212</f>
        <v>0</v>
      </c>
      <c r="O206" s="118">
        <f t="shared" si="15"/>
        <v>0</v>
      </c>
      <c r="P206" s="118">
        <f t="shared" si="15"/>
        <v>0</v>
      </c>
      <c r="Q206" s="118">
        <f t="shared" si="15"/>
        <v>0</v>
      </c>
      <c r="R206" s="118">
        <f t="shared" si="15"/>
        <v>0</v>
      </c>
      <c r="S206" s="118">
        <f t="shared" si="15"/>
        <v>0</v>
      </c>
      <c r="T206" s="118">
        <f t="shared" si="15"/>
        <v>0</v>
      </c>
      <c r="U206" s="118">
        <f t="shared" si="15"/>
        <v>0</v>
      </c>
      <c r="V206" s="42"/>
    </row>
    <row r="207" spans="1:22" s="38" customFormat="1" ht="107.4" customHeight="1" x14ac:dyDescent="0.3">
      <c r="A207" s="81"/>
      <c r="B207" s="81"/>
      <c r="C207" s="66" t="str">
        <f>C200</f>
        <v xml:space="preserve">R.B.2.2042 </v>
      </c>
      <c r="D207" s="51">
        <f t="shared" ref="D207:I207" si="16">D200</f>
        <v>0</v>
      </c>
      <c r="E207" s="66" t="s">
        <v>108</v>
      </c>
      <c r="F207" s="94">
        <f t="shared" si="16"/>
        <v>0</v>
      </c>
      <c r="G207" s="108">
        <v>0</v>
      </c>
      <c r="H207" s="94">
        <f t="shared" si="16"/>
        <v>0</v>
      </c>
      <c r="I207" s="94">
        <f t="shared" si="16"/>
        <v>10586</v>
      </c>
      <c r="J207" s="83"/>
      <c r="K207" s="84"/>
      <c r="L207" s="84"/>
      <c r="M207" s="104"/>
      <c r="N207" s="104"/>
      <c r="O207" s="104"/>
      <c r="P207" s="104"/>
      <c r="Q207" s="84"/>
      <c r="R207" s="84"/>
      <c r="S207" s="84"/>
      <c r="T207" s="104"/>
      <c r="U207" s="99"/>
      <c r="V207" s="66"/>
    </row>
    <row r="208" spans="1:22" s="38" customFormat="1" x14ac:dyDescent="0.3">
      <c r="A208" s="113"/>
      <c r="B208" s="113"/>
      <c r="C208" s="98"/>
      <c r="D208" s="51"/>
      <c r="E208" s="98"/>
      <c r="F208" s="96" t="str">
        <f t="shared" ref="F208:H208" si="17">F202</f>
        <v>(2021)</v>
      </c>
      <c r="G208" s="114"/>
      <c r="H208" s="96" t="str">
        <f t="shared" si="17"/>
        <v>(2024)</v>
      </c>
      <c r="I208" s="96" t="str">
        <f>I202</f>
        <v>(2029)</v>
      </c>
      <c r="J208" s="86"/>
      <c r="K208" s="87"/>
      <c r="L208" s="87"/>
      <c r="M208" s="111"/>
      <c r="N208" s="111"/>
      <c r="O208" s="111"/>
      <c r="P208" s="111"/>
      <c r="Q208" s="87"/>
      <c r="R208" s="87"/>
      <c r="S208" s="87"/>
      <c r="T208" s="111"/>
      <c r="U208" s="100"/>
      <c r="V208" s="98"/>
    </row>
    <row r="209" spans="1:22" s="38" customFormat="1" ht="60" x14ac:dyDescent="0.3">
      <c r="A209" s="113"/>
      <c r="B209" s="113"/>
      <c r="C209" s="66" t="str">
        <f>C203</f>
        <v>R.B.2.2041</v>
      </c>
      <c r="D209" s="51">
        <f t="shared" ref="D209:I209" si="18">D203</f>
        <v>0</v>
      </c>
      <c r="E209" s="66" t="s">
        <v>109</v>
      </c>
      <c r="F209" s="94">
        <f t="shared" si="18"/>
        <v>0</v>
      </c>
      <c r="G209" s="108">
        <v>0</v>
      </c>
      <c r="H209" s="94">
        <f t="shared" si="18"/>
        <v>0</v>
      </c>
      <c r="I209" s="94">
        <f t="shared" si="18"/>
        <v>14951</v>
      </c>
      <c r="J209" s="86"/>
      <c r="K209" s="87"/>
      <c r="L209" s="87"/>
      <c r="M209" s="111"/>
      <c r="N209" s="111"/>
      <c r="O209" s="111"/>
      <c r="P209" s="111"/>
      <c r="Q209" s="87"/>
      <c r="R209" s="87"/>
      <c r="S209" s="87"/>
      <c r="T209" s="111"/>
      <c r="U209" s="100"/>
      <c r="V209" s="66"/>
    </row>
    <row r="210" spans="1:22" s="38" customFormat="1" x14ac:dyDescent="0.3">
      <c r="A210" s="113"/>
      <c r="B210" s="113"/>
      <c r="C210" s="98"/>
      <c r="D210" s="51"/>
      <c r="E210" s="98"/>
      <c r="F210" s="96" t="str">
        <f t="shared" ref="F210:H210" si="19">F205</f>
        <v>(2021)</v>
      </c>
      <c r="G210" s="96"/>
      <c r="H210" s="96" t="str">
        <f t="shared" si="19"/>
        <v>(2024)</v>
      </c>
      <c r="I210" s="96" t="str">
        <f>I205</f>
        <v>(2029)</v>
      </c>
      <c r="J210" s="86"/>
      <c r="K210" s="87"/>
      <c r="L210" s="87"/>
      <c r="M210" s="111"/>
      <c r="N210" s="111"/>
      <c r="O210" s="111"/>
      <c r="P210" s="111"/>
      <c r="Q210" s="87"/>
      <c r="R210" s="87"/>
      <c r="S210" s="87"/>
      <c r="T210" s="111"/>
      <c r="U210" s="100"/>
      <c r="V210" s="98"/>
    </row>
    <row r="211" spans="1:22" s="38" customFormat="1" ht="107.4" customHeight="1" x14ac:dyDescent="0.3">
      <c r="A211" s="81"/>
      <c r="B211" s="81"/>
      <c r="C211" s="66" t="s">
        <v>833</v>
      </c>
      <c r="D211" s="51"/>
      <c r="E211" s="66" t="s">
        <v>834</v>
      </c>
      <c r="F211" s="94" t="s">
        <v>804</v>
      </c>
      <c r="G211" s="108">
        <v>0</v>
      </c>
      <c r="H211" s="94" t="s">
        <v>804</v>
      </c>
      <c r="I211" s="94">
        <f>'IV skyrius IV skirsnis'!O39</f>
        <v>47.86</v>
      </c>
      <c r="J211" s="86"/>
      <c r="K211" s="87"/>
      <c r="L211" s="87"/>
      <c r="M211" s="111"/>
      <c r="N211" s="111"/>
      <c r="O211" s="111"/>
      <c r="P211" s="111"/>
      <c r="Q211" s="87"/>
      <c r="R211" s="87"/>
      <c r="S211" s="87"/>
      <c r="T211" s="111"/>
      <c r="U211" s="100"/>
      <c r="V211" s="66"/>
    </row>
    <row r="212" spans="1:22" s="38" customFormat="1" x14ac:dyDescent="0.3">
      <c r="A212" s="113"/>
      <c r="B212" s="113"/>
      <c r="C212" s="98"/>
      <c r="D212" s="51"/>
      <c r="E212" s="98"/>
      <c r="F212" s="96"/>
      <c r="G212" s="96"/>
      <c r="H212" s="96"/>
      <c r="I212" s="96" t="str">
        <f>'IV skyrius IV skirsnis'!O40</f>
        <v>(2029)</v>
      </c>
      <c r="J212" s="86"/>
      <c r="K212" s="87"/>
      <c r="L212" s="87"/>
      <c r="M212" s="111"/>
      <c r="N212" s="111"/>
      <c r="O212" s="111"/>
      <c r="P212" s="111"/>
      <c r="Q212" s="87"/>
      <c r="R212" s="87"/>
      <c r="S212" s="87"/>
      <c r="T212" s="111"/>
      <c r="U212" s="100"/>
      <c r="V212" s="98"/>
    </row>
    <row r="213" spans="1:22" s="38" customFormat="1" ht="60" x14ac:dyDescent="0.3">
      <c r="A213" s="113"/>
      <c r="B213" s="113"/>
      <c r="C213" s="66" t="s">
        <v>835</v>
      </c>
      <c r="D213" s="51"/>
      <c r="E213" s="66" t="s">
        <v>836</v>
      </c>
      <c r="F213" s="94" t="s">
        <v>804</v>
      </c>
      <c r="G213" s="108">
        <v>0</v>
      </c>
      <c r="H213" s="94" t="s">
        <v>804</v>
      </c>
      <c r="I213" s="94">
        <f>'IV skyrius IV skirsnis'!O41</f>
        <v>86.567999999999984</v>
      </c>
      <c r="J213" s="86"/>
      <c r="K213" s="87"/>
      <c r="L213" s="87"/>
      <c r="M213" s="111"/>
      <c r="N213" s="111"/>
      <c r="O213" s="111"/>
      <c r="P213" s="111"/>
      <c r="Q213" s="87"/>
      <c r="R213" s="87"/>
      <c r="S213" s="87"/>
      <c r="T213" s="111"/>
      <c r="U213" s="100"/>
      <c r="V213" s="66"/>
    </row>
    <row r="214" spans="1:22" s="38" customFormat="1" x14ac:dyDescent="0.3">
      <c r="A214" s="113"/>
      <c r="B214" s="113"/>
      <c r="C214" s="98"/>
      <c r="D214" s="51"/>
      <c r="E214" s="98"/>
      <c r="F214" s="96"/>
      <c r="G214" s="96"/>
      <c r="H214" s="96"/>
      <c r="I214" s="96" t="str">
        <f>'IV skyrius IV skirsnis'!O42</f>
        <v>(2029)</v>
      </c>
      <c r="J214" s="86"/>
      <c r="K214" s="87"/>
      <c r="L214" s="87"/>
      <c r="M214" s="111"/>
      <c r="N214" s="111"/>
      <c r="O214" s="111"/>
      <c r="P214" s="111"/>
      <c r="Q214" s="87"/>
      <c r="R214" s="87"/>
      <c r="S214" s="87"/>
      <c r="T214" s="111"/>
      <c r="U214" s="100"/>
      <c r="V214" s="98"/>
    </row>
    <row r="215" spans="1:22" s="38" customFormat="1" ht="107.4" customHeight="1" x14ac:dyDescent="0.3">
      <c r="A215" s="81"/>
      <c r="B215" s="81"/>
      <c r="C215" s="66" t="s">
        <v>837</v>
      </c>
      <c r="D215" s="51"/>
      <c r="E215" s="66" t="s">
        <v>838</v>
      </c>
      <c r="F215" s="94" t="s">
        <v>804</v>
      </c>
      <c r="G215" s="108">
        <v>0</v>
      </c>
      <c r="H215" s="94" t="s">
        <v>804</v>
      </c>
      <c r="I215" s="94">
        <f>'IV skyrius IV skirsnis'!O43</f>
        <v>12806</v>
      </c>
      <c r="J215" s="86"/>
      <c r="K215" s="87"/>
      <c r="L215" s="87"/>
      <c r="M215" s="111"/>
      <c r="N215" s="111"/>
      <c r="O215" s="111"/>
      <c r="P215" s="111"/>
      <c r="Q215" s="87"/>
      <c r="R215" s="87"/>
      <c r="S215" s="87"/>
      <c r="T215" s="111"/>
      <c r="U215" s="100"/>
      <c r="V215" s="66"/>
    </row>
    <row r="216" spans="1:22" s="38" customFormat="1" x14ac:dyDescent="0.3">
      <c r="A216" s="113"/>
      <c r="B216" s="113"/>
      <c r="C216" s="98"/>
      <c r="D216" s="51"/>
      <c r="E216" s="98"/>
      <c r="F216" s="96"/>
      <c r="G216" s="96"/>
      <c r="H216" s="96"/>
      <c r="I216" s="96" t="str">
        <f>'IV skyrius IV skirsnis'!O44</f>
        <v>(2029)</v>
      </c>
      <c r="J216" s="86"/>
      <c r="K216" s="87"/>
      <c r="L216" s="87"/>
      <c r="M216" s="111"/>
      <c r="N216" s="111"/>
      <c r="O216" s="111"/>
      <c r="P216" s="111"/>
      <c r="Q216" s="87"/>
      <c r="R216" s="87"/>
      <c r="S216" s="87"/>
      <c r="T216" s="111"/>
      <c r="U216" s="100"/>
      <c r="V216" s="98"/>
    </row>
    <row r="217" spans="1:22" s="38" customFormat="1" ht="48" x14ac:dyDescent="0.3">
      <c r="A217" s="113"/>
      <c r="B217" s="113"/>
      <c r="C217" s="66" t="s">
        <v>839</v>
      </c>
      <c r="D217" s="51"/>
      <c r="E217" s="66" t="s">
        <v>840</v>
      </c>
      <c r="F217" s="94" t="s">
        <v>804</v>
      </c>
      <c r="G217" s="108">
        <v>0</v>
      </c>
      <c r="H217" s="94" t="s">
        <v>804</v>
      </c>
      <c r="I217" s="94">
        <f>'IV skyrius IV skirsnis'!O49</f>
        <v>3753</v>
      </c>
      <c r="J217" s="86"/>
      <c r="K217" s="87"/>
      <c r="L217" s="87"/>
      <c r="M217" s="111"/>
      <c r="N217" s="111"/>
      <c r="O217" s="111"/>
      <c r="P217" s="111"/>
      <c r="Q217" s="87"/>
      <c r="R217" s="87"/>
      <c r="S217" s="87"/>
      <c r="T217" s="111"/>
      <c r="U217" s="100"/>
      <c r="V217" s="66"/>
    </row>
    <row r="218" spans="1:22" s="38" customFormat="1" x14ac:dyDescent="0.3">
      <c r="A218" s="114"/>
      <c r="B218" s="114"/>
      <c r="C218" s="98"/>
      <c r="D218" s="51"/>
      <c r="E218" s="98"/>
      <c r="F218" s="96"/>
      <c r="G218" s="96"/>
      <c r="H218" s="96"/>
      <c r="I218" s="96" t="str">
        <f>'IV skyrius IV skirsnis'!O50</f>
        <v>(2029)</v>
      </c>
      <c r="J218" s="89"/>
      <c r="K218" s="90"/>
      <c r="L218" s="90"/>
      <c r="M218" s="106"/>
      <c r="N218" s="106"/>
      <c r="O218" s="106"/>
      <c r="P218" s="106"/>
      <c r="Q218" s="90"/>
      <c r="R218" s="90"/>
      <c r="S218" s="90"/>
      <c r="T218" s="106"/>
      <c r="U218" s="107"/>
      <c r="V218" s="98"/>
    </row>
    <row r="219" spans="1:22" ht="57" x14ac:dyDescent="0.3">
      <c r="A219" s="109" t="str" cm="1">
        <f t="array" ref="A219:A220">'II skyrius'!B79:B80</f>
        <v>2.5.</v>
      </c>
      <c r="B219" s="109" t="str" cm="1">
        <f t="array" ref="B219:B220">'II skyrius'!C79:C80</f>
        <v>Pagerinti eismo saugą vietinės reikšmės keliuose ir gatvėse</v>
      </c>
      <c r="C219" s="89"/>
      <c r="D219" s="90"/>
      <c r="E219" s="90"/>
      <c r="F219" s="106"/>
      <c r="G219" s="106"/>
      <c r="H219" s="106"/>
      <c r="I219" s="107"/>
      <c r="J219" s="69">
        <f>J224</f>
        <v>270224</v>
      </c>
      <c r="K219" s="69">
        <f t="shared" ref="K219:U219" si="20">K224</f>
        <v>229690.4</v>
      </c>
      <c r="L219" s="69">
        <f t="shared" si="20"/>
        <v>0</v>
      </c>
      <c r="M219" s="69">
        <f t="shared" si="20"/>
        <v>40533.600000000006</v>
      </c>
      <c r="N219" s="69">
        <f t="shared" si="20"/>
        <v>0</v>
      </c>
      <c r="O219" s="69">
        <f t="shared" si="20"/>
        <v>0</v>
      </c>
      <c r="P219" s="69">
        <f t="shared" si="20"/>
        <v>0</v>
      </c>
      <c r="Q219" s="69">
        <f t="shared" si="20"/>
        <v>0</v>
      </c>
      <c r="R219" s="69">
        <f t="shared" si="20"/>
        <v>0</v>
      </c>
      <c r="S219" s="69">
        <f t="shared" si="20"/>
        <v>0</v>
      </c>
      <c r="T219" s="69">
        <f t="shared" si="20"/>
        <v>0</v>
      </c>
      <c r="U219" s="69">
        <f t="shared" si="20"/>
        <v>0</v>
      </c>
      <c r="V219" s="51"/>
    </row>
    <row r="220" spans="1:22" hidden="1" x14ac:dyDescent="0.3">
      <c r="A220" s="115">
        <v>0</v>
      </c>
      <c r="B220" s="115">
        <v>0</v>
      </c>
      <c r="C220" s="51"/>
      <c r="D220" s="51"/>
      <c r="E220" s="51"/>
      <c r="F220" s="64"/>
      <c r="G220" s="64"/>
      <c r="H220" s="64"/>
      <c r="I220" s="64"/>
      <c r="J220" s="66"/>
      <c r="K220" s="66"/>
      <c r="L220" s="66"/>
      <c r="M220" s="66"/>
      <c r="N220" s="66"/>
      <c r="O220" s="66"/>
      <c r="P220" s="66"/>
      <c r="Q220" s="66"/>
      <c r="R220" s="66"/>
      <c r="S220" s="66"/>
      <c r="T220" s="66"/>
      <c r="U220" s="66"/>
      <c r="V220" s="51"/>
    </row>
    <row r="221" spans="1:22" s="38" customFormat="1" ht="72" x14ac:dyDescent="0.3">
      <c r="A221" s="81"/>
      <c r="B221" s="81"/>
      <c r="C221" s="108" t="str" cm="1">
        <f t="array" ref="C221:D222">'IV skyrius II skirsnis'!C10:D11</f>
        <v>R.S.2.3024</v>
      </c>
      <c r="D221" s="51">
        <v>0</v>
      </c>
      <c r="E221" s="66" t="s">
        <v>113</v>
      </c>
      <c r="F221" s="94">
        <f>'II skyrius'!G79</f>
        <v>0</v>
      </c>
      <c r="G221" s="94">
        <v>0</v>
      </c>
      <c r="H221" s="94">
        <f>'II skyrius'!H79</f>
        <v>0</v>
      </c>
      <c r="I221" s="94">
        <f>'II skyrius'!I79</f>
        <v>1</v>
      </c>
      <c r="J221" s="83"/>
      <c r="K221" s="84"/>
      <c r="L221" s="84"/>
      <c r="M221" s="84"/>
      <c r="N221" s="84"/>
      <c r="O221" s="84"/>
      <c r="P221" s="84"/>
      <c r="Q221" s="84"/>
      <c r="R221" s="84"/>
      <c r="S221" s="84"/>
      <c r="T221" s="84"/>
      <c r="U221" s="85"/>
      <c r="V221" s="66"/>
    </row>
    <row r="222" spans="1:22" s="38" customFormat="1" hidden="1" x14ac:dyDescent="0.3">
      <c r="A222" s="81"/>
      <c r="B222" s="81"/>
      <c r="C222" s="72">
        <v>0</v>
      </c>
      <c r="D222" s="51">
        <v>0</v>
      </c>
      <c r="E222" s="97">
        <v>0</v>
      </c>
      <c r="F222" s="72" t="str">
        <f>'II skyrius'!G80</f>
        <v>(2021)</v>
      </c>
      <c r="G222" s="72"/>
      <c r="H222" s="72"/>
      <c r="I222" s="72"/>
      <c r="J222" s="86"/>
      <c r="K222" s="87"/>
      <c r="L222" s="87"/>
      <c r="M222" s="87"/>
      <c r="N222" s="87"/>
      <c r="O222" s="87"/>
      <c r="P222" s="87"/>
      <c r="Q222" s="87"/>
      <c r="R222" s="87"/>
      <c r="S222" s="87"/>
      <c r="T222" s="87"/>
      <c r="U222" s="88"/>
      <c r="V222" s="97"/>
    </row>
    <row r="223" spans="1:22" s="38" customFormat="1" x14ac:dyDescent="0.3">
      <c r="A223" s="113"/>
      <c r="B223" s="113"/>
      <c r="C223" s="96"/>
      <c r="D223" s="51"/>
      <c r="E223" s="98"/>
      <c r="F223" s="95" t="str">
        <f>'II skyrius'!G80</f>
        <v>(2021)</v>
      </c>
      <c r="G223" s="96"/>
      <c r="H223" s="96" t="str">
        <f>'II skyrius'!H80</f>
        <v>(2024)</v>
      </c>
      <c r="I223" s="96" t="str">
        <f>'II skyrius'!I80</f>
        <v>(2025)</v>
      </c>
      <c r="J223" s="86"/>
      <c r="K223" s="87"/>
      <c r="L223" s="87"/>
      <c r="M223" s="87"/>
      <c r="N223" s="87"/>
      <c r="O223" s="87"/>
      <c r="P223" s="87"/>
      <c r="Q223" s="87"/>
      <c r="R223" s="87"/>
      <c r="S223" s="87"/>
      <c r="T223" s="87"/>
      <c r="U223" s="88"/>
      <c r="V223" s="98"/>
    </row>
    <row r="224" spans="1:22" ht="45.6" x14ac:dyDescent="0.3">
      <c r="A224" s="109" t="s">
        <v>841</v>
      </c>
      <c r="B224" s="109" t="str">
        <f>'III skyrius'!C21</f>
        <v>Juodųjų dėmių ir avaringų vietų skaičiaus mažinimas</v>
      </c>
      <c r="C224" s="89"/>
      <c r="D224" s="90"/>
      <c r="E224" s="90"/>
      <c r="F224" s="106"/>
      <c r="G224" s="106"/>
      <c r="H224" s="106"/>
      <c r="I224" s="107"/>
      <c r="J224" s="69">
        <f>'III skyrius'!J21</f>
        <v>270224</v>
      </c>
      <c r="K224" s="69">
        <f>'III skyrius'!K21</f>
        <v>229690.4</v>
      </c>
      <c r="L224" s="69">
        <f>'III skyrius'!L21</f>
        <v>0</v>
      </c>
      <c r="M224" s="69">
        <f>J224-K224</f>
        <v>40533.600000000006</v>
      </c>
      <c r="N224" s="69">
        <v>0</v>
      </c>
      <c r="O224" s="69">
        <v>0</v>
      </c>
      <c r="P224" s="69">
        <v>0</v>
      </c>
      <c r="Q224" s="69">
        <v>0</v>
      </c>
      <c r="R224" s="69">
        <v>0</v>
      </c>
      <c r="S224" s="69">
        <v>0</v>
      </c>
      <c r="T224" s="69">
        <v>0</v>
      </c>
      <c r="U224" s="69">
        <v>0</v>
      </c>
      <c r="V224" s="51"/>
    </row>
    <row r="225" spans="1:22" s="38" customFormat="1" ht="107.4" customHeight="1" x14ac:dyDescent="0.3">
      <c r="A225" s="81"/>
      <c r="B225" s="81"/>
      <c r="C225" s="66" t="str">
        <f>C221</f>
        <v>R.S.2.3024</v>
      </c>
      <c r="D225" s="51">
        <f t="shared" ref="D225:I225" si="21">D221</f>
        <v>0</v>
      </c>
      <c r="E225" s="66" t="s">
        <v>113</v>
      </c>
      <c r="F225" s="94">
        <f>F221</f>
        <v>0</v>
      </c>
      <c r="G225" s="94">
        <v>0</v>
      </c>
      <c r="H225" s="94">
        <f t="shared" si="21"/>
        <v>0</v>
      </c>
      <c r="I225" s="94">
        <f t="shared" si="21"/>
        <v>1</v>
      </c>
      <c r="J225" s="83"/>
      <c r="K225" s="84"/>
      <c r="L225" s="84"/>
      <c r="M225" s="104"/>
      <c r="N225" s="104"/>
      <c r="O225" s="104"/>
      <c r="P225" s="104"/>
      <c r="Q225" s="84"/>
      <c r="R225" s="84"/>
      <c r="S225" s="84"/>
      <c r="T225" s="104"/>
      <c r="U225" s="99"/>
      <c r="V225" s="66"/>
    </row>
    <row r="226" spans="1:22" s="38" customFormat="1" x14ac:dyDescent="0.3">
      <c r="A226" s="113"/>
      <c r="B226" s="113"/>
      <c r="C226" s="98"/>
      <c r="D226" s="51"/>
      <c r="E226" s="98"/>
      <c r="F226" s="96" t="str">
        <f t="shared" ref="F226:H226" si="22">F223</f>
        <v>(2021)</v>
      </c>
      <c r="G226" s="96"/>
      <c r="H226" s="96" t="str">
        <f t="shared" si="22"/>
        <v>(2024)</v>
      </c>
      <c r="I226" s="96" t="str">
        <f>I223</f>
        <v>(2025)</v>
      </c>
      <c r="J226" s="86"/>
      <c r="K226" s="87"/>
      <c r="L226" s="87"/>
      <c r="M226" s="111"/>
      <c r="N226" s="111"/>
      <c r="O226" s="111"/>
      <c r="P226" s="111"/>
      <c r="Q226" s="87"/>
      <c r="R226" s="87"/>
      <c r="S226" s="87"/>
      <c r="T226" s="111"/>
      <c r="U226" s="100"/>
      <c r="V226" s="98"/>
    </row>
    <row r="227" spans="1:22" s="38" customFormat="1" ht="60" x14ac:dyDescent="0.3">
      <c r="A227" s="113"/>
      <c r="B227" s="113"/>
      <c r="C227" s="66" t="s">
        <v>842</v>
      </c>
      <c r="D227" s="51"/>
      <c r="E227" s="66" t="s">
        <v>843</v>
      </c>
      <c r="F227" s="94" t="s">
        <v>804</v>
      </c>
      <c r="G227" s="108">
        <v>0</v>
      </c>
      <c r="H227" s="94" t="s">
        <v>804</v>
      </c>
      <c r="I227" s="94">
        <f>'IV skyrius II skirsnis'!O37</f>
        <v>1</v>
      </c>
      <c r="J227" s="86"/>
      <c r="K227" s="87"/>
      <c r="L227" s="87"/>
      <c r="M227" s="111"/>
      <c r="N227" s="111"/>
      <c r="O227" s="111"/>
      <c r="P227" s="111"/>
      <c r="Q227" s="87"/>
      <c r="R227" s="87"/>
      <c r="S227" s="87"/>
      <c r="T227" s="111"/>
      <c r="U227" s="100"/>
      <c r="V227" s="66"/>
    </row>
    <row r="228" spans="1:22" s="38" customFormat="1" x14ac:dyDescent="0.3">
      <c r="A228" s="114"/>
      <c r="B228" s="114"/>
      <c r="C228" s="98"/>
      <c r="D228" s="51"/>
      <c r="E228" s="98"/>
      <c r="F228" s="96"/>
      <c r="G228" s="96"/>
      <c r="H228" s="96"/>
      <c r="I228" s="96" t="str">
        <f>'IV skyrius II skirsnis'!O38</f>
        <v>(2025)</v>
      </c>
      <c r="J228" s="89"/>
      <c r="K228" s="90"/>
      <c r="L228" s="90"/>
      <c r="M228" s="106"/>
      <c r="N228" s="106"/>
      <c r="O228" s="106"/>
      <c r="P228" s="106"/>
      <c r="Q228" s="90"/>
      <c r="R228" s="90"/>
      <c r="S228" s="90"/>
      <c r="T228" s="106"/>
      <c r="U228" s="107"/>
      <c r="V228" s="98"/>
    </row>
    <row r="229" spans="1:22" ht="45.6" x14ac:dyDescent="0.3">
      <c r="A229" s="109" t="str" cm="1">
        <f t="array" ref="A229:A238">'II skyrius'!B81:B90</f>
        <v>2.6.</v>
      </c>
      <c r="B229" s="109" t="str" cm="1">
        <f t="array" ref="B229:B238">'II skyrius'!C81:C90</f>
        <v xml:space="preserve">Didinti švietimo paslaugų prieinamumą </v>
      </c>
      <c r="C229" s="89"/>
      <c r="D229" s="90"/>
      <c r="E229" s="90"/>
      <c r="F229" s="106"/>
      <c r="G229" s="106"/>
      <c r="H229" s="106"/>
      <c r="I229" s="107"/>
      <c r="J229" s="69">
        <f>J254</f>
        <v>14657038.080000002</v>
      </c>
      <c r="K229" s="69">
        <f t="shared" ref="K229:M229" si="23">K254</f>
        <v>12453879.989999998</v>
      </c>
      <c r="L229" s="69">
        <f t="shared" si="23"/>
        <v>0</v>
      </c>
      <c r="M229" s="69">
        <f t="shared" si="23"/>
        <v>2203158.0900000036</v>
      </c>
      <c r="N229" s="69">
        <v>0</v>
      </c>
      <c r="O229" s="69">
        <v>0</v>
      </c>
      <c r="P229" s="69">
        <v>0</v>
      </c>
      <c r="Q229" s="69">
        <v>0</v>
      </c>
      <c r="R229" s="69">
        <v>0</v>
      </c>
      <c r="S229" s="69">
        <v>0</v>
      </c>
      <c r="T229" s="69">
        <v>0</v>
      </c>
      <c r="U229" s="69">
        <v>0</v>
      </c>
      <c r="V229" s="51"/>
    </row>
    <row r="230" spans="1:22" hidden="1" x14ac:dyDescent="0.3">
      <c r="A230" s="115">
        <v>0</v>
      </c>
      <c r="B230" s="115">
        <v>0</v>
      </c>
      <c r="C230" s="51"/>
      <c r="D230" s="51"/>
      <c r="E230" s="51"/>
      <c r="F230" s="64"/>
      <c r="G230" s="64"/>
      <c r="H230" s="70"/>
      <c r="I230" s="70"/>
      <c r="J230" s="69"/>
      <c r="K230" s="69"/>
      <c r="L230" s="69"/>
      <c r="M230" s="69"/>
      <c r="N230" s="69"/>
      <c r="O230" s="69"/>
      <c r="P230" s="69"/>
      <c r="Q230" s="69"/>
      <c r="R230" s="69"/>
      <c r="S230" s="69"/>
      <c r="T230" s="69"/>
      <c r="U230" s="69"/>
      <c r="V230" s="51"/>
    </row>
    <row r="231" spans="1:22" hidden="1" x14ac:dyDescent="0.3">
      <c r="A231" s="115">
        <v>0</v>
      </c>
      <c r="B231" s="115">
        <v>0</v>
      </c>
      <c r="C231" s="51"/>
      <c r="D231" s="51"/>
      <c r="E231" s="51"/>
      <c r="F231" s="73"/>
      <c r="G231" s="64"/>
      <c r="H231" s="70"/>
      <c r="I231" s="70"/>
      <c r="J231" s="66"/>
      <c r="K231" s="66"/>
      <c r="L231" s="66"/>
      <c r="M231" s="66"/>
      <c r="N231" s="66"/>
      <c r="O231" s="66"/>
      <c r="P231" s="66"/>
      <c r="Q231" s="66"/>
      <c r="R231" s="66"/>
      <c r="S231" s="66"/>
      <c r="T231" s="66"/>
      <c r="U231" s="66"/>
      <c r="V231" s="51"/>
    </row>
    <row r="232" spans="1:22" hidden="1" x14ac:dyDescent="0.3">
      <c r="A232" s="115">
        <v>0</v>
      </c>
      <c r="B232" s="115">
        <v>0</v>
      </c>
      <c r="C232" s="51"/>
      <c r="D232" s="51"/>
      <c r="E232" s="51"/>
      <c r="F232" s="64"/>
      <c r="G232" s="64"/>
      <c r="H232" s="64"/>
      <c r="I232" s="64"/>
      <c r="J232" s="66"/>
      <c r="K232" s="66"/>
      <c r="L232" s="66"/>
      <c r="M232" s="66"/>
      <c r="N232" s="66"/>
      <c r="O232" s="66"/>
      <c r="P232" s="66"/>
      <c r="Q232" s="66"/>
      <c r="R232" s="66"/>
      <c r="S232" s="66"/>
      <c r="T232" s="66"/>
      <c r="U232" s="66"/>
      <c r="V232" s="51"/>
    </row>
    <row r="233" spans="1:22" hidden="1" x14ac:dyDescent="0.3">
      <c r="A233" s="115">
        <v>0</v>
      </c>
      <c r="B233" s="115">
        <v>0</v>
      </c>
      <c r="C233" s="51"/>
      <c r="D233" s="51"/>
      <c r="E233" s="51"/>
      <c r="F233" s="64"/>
      <c r="G233" s="64"/>
      <c r="H233" s="64"/>
      <c r="I233" s="64"/>
      <c r="J233" s="66"/>
      <c r="K233" s="66"/>
      <c r="L233" s="66"/>
      <c r="M233" s="66"/>
      <c r="N233" s="66"/>
      <c r="O233" s="66"/>
      <c r="P233" s="66"/>
      <c r="Q233" s="66"/>
      <c r="R233" s="66"/>
      <c r="S233" s="66"/>
      <c r="T233" s="66"/>
      <c r="U233" s="66"/>
      <c r="V233" s="51"/>
    </row>
    <row r="234" spans="1:22" hidden="1" x14ac:dyDescent="0.3">
      <c r="A234" s="115">
        <v>0</v>
      </c>
      <c r="B234" s="115">
        <v>0</v>
      </c>
      <c r="C234" s="51"/>
      <c r="D234" s="51"/>
      <c r="E234" s="51"/>
      <c r="F234" s="64"/>
      <c r="G234" s="64"/>
      <c r="H234" s="64"/>
      <c r="I234" s="64"/>
      <c r="J234" s="66"/>
      <c r="K234" s="66"/>
      <c r="L234" s="66"/>
      <c r="M234" s="66"/>
      <c r="N234" s="66"/>
      <c r="O234" s="66"/>
      <c r="P234" s="66"/>
      <c r="Q234" s="66"/>
      <c r="R234" s="66"/>
      <c r="S234" s="66"/>
      <c r="T234" s="66"/>
      <c r="U234" s="66"/>
      <c r="V234" s="51"/>
    </row>
    <row r="235" spans="1:22" hidden="1" x14ac:dyDescent="0.3">
      <c r="A235" s="115">
        <v>0</v>
      </c>
      <c r="B235" s="115">
        <v>0</v>
      </c>
      <c r="C235" s="51"/>
      <c r="D235" s="51"/>
      <c r="E235" s="51"/>
      <c r="F235" s="64"/>
      <c r="G235" s="64"/>
      <c r="H235" s="64"/>
      <c r="I235" s="64"/>
      <c r="J235" s="66"/>
      <c r="K235" s="66"/>
      <c r="L235" s="66"/>
      <c r="M235" s="66"/>
      <c r="N235" s="66"/>
      <c r="O235" s="66"/>
      <c r="P235" s="66"/>
      <c r="Q235" s="66"/>
      <c r="R235" s="66"/>
      <c r="S235" s="66"/>
      <c r="T235" s="66"/>
      <c r="U235" s="66"/>
      <c r="V235" s="51"/>
    </row>
    <row r="236" spans="1:22" hidden="1" x14ac:dyDescent="0.3">
      <c r="A236" s="115">
        <v>0</v>
      </c>
      <c r="B236" s="115">
        <v>0</v>
      </c>
      <c r="C236" s="51"/>
      <c r="D236" s="51"/>
      <c r="E236" s="51"/>
      <c r="F236" s="64"/>
      <c r="G236" s="64"/>
      <c r="H236" s="64"/>
      <c r="I236" s="64"/>
      <c r="J236" s="66"/>
      <c r="K236" s="66"/>
      <c r="L236" s="66"/>
      <c r="M236" s="66"/>
      <c r="N236" s="66"/>
      <c r="O236" s="66"/>
      <c r="P236" s="66"/>
      <c r="Q236" s="66"/>
      <c r="R236" s="66"/>
      <c r="S236" s="66"/>
      <c r="T236" s="66"/>
      <c r="U236" s="66"/>
      <c r="V236" s="51"/>
    </row>
    <row r="237" spans="1:22" hidden="1" x14ac:dyDescent="0.3">
      <c r="A237" s="115">
        <v>0</v>
      </c>
      <c r="B237" s="115">
        <v>0</v>
      </c>
      <c r="C237" s="51"/>
      <c r="D237" s="51"/>
      <c r="E237" s="51"/>
      <c r="F237" s="64"/>
      <c r="G237" s="64"/>
      <c r="H237" s="64"/>
      <c r="I237" s="64"/>
      <c r="J237" s="66"/>
      <c r="K237" s="66"/>
      <c r="L237" s="66"/>
      <c r="M237" s="66"/>
      <c r="N237" s="66"/>
      <c r="O237" s="66"/>
      <c r="P237" s="66"/>
      <c r="Q237" s="66"/>
      <c r="R237" s="66"/>
      <c r="S237" s="66"/>
      <c r="T237" s="66"/>
      <c r="U237" s="66"/>
      <c r="V237" s="51"/>
    </row>
    <row r="238" spans="1:22" hidden="1" x14ac:dyDescent="0.3">
      <c r="A238" s="115">
        <v>0</v>
      </c>
      <c r="B238" s="115">
        <v>0</v>
      </c>
      <c r="C238" s="51"/>
      <c r="D238" s="51"/>
      <c r="E238" s="51"/>
      <c r="F238" s="64"/>
      <c r="G238" s="64"/>
      <c r="H238" s="64"/>
      <c r="I238" s="64"/>
      <c r="J238" s="66"/>
      <c r="K238" s="66"/>
      <c r="L238" s="66"/>
      <c r="M238" s="66"/>
      <c r="N238" s="66"/>
      <c r="O238" s="66"/>
      <c r="P238" s="66"/>
      <c r="Q238" s="66"/>
      <c r="R238" s="66"/>
      <c r="S238" s="66"/>
      <c r="T238" s="66"/>
      <c r="U238" s="66"/>
      <c r="V238" s="51"/>
    </row>
    <row r="239" spans="1:22" s="38" customFormat="1" ht="96" x14ac:dyDescent="0.3">
      <c r="A239" s="81"/>
      <c r="B239" s="81"/>
      <c r="C239" s="108" t="str" cm="1">
        <f t="array" ref="C239:D240">'IV skyrius I skirsnis'!C13:D14</f>
        <v>R.B.2.2071</v>
      </c>
      <c r="D239" s="51">
        <v>0</v>
      </c>
      <c r="E239" s="66" t="s">
        <v>117</v>
      </c>
      <c r="F239" s="94">
        <f>'II skyrius'!G81</f>
        <v>12060</v>
      </c>
      <c r="G239" s="94">
        <v>10426</v>
      </c>
      <c r="H239" s="94">
        <f>'II skyrius'!H81</f>
        <v>12060</v>
      </c>
      <c r="I239" s="94">
        <f>'II skyrius'!I81</f>
        <v>11993</v>
      </c>
      <c r="J239" s="83"/>
      <c r="K239" s="84"/>
      <c r="L239" s="84"/>
      <c r="M239" s="84"/>
      <c r="N239" s="84"/>
      <c r="O239" s="84"/>
      <c r="P239" s="84"/>
      <c r="Q239" s="84"/>
      <c r="R239" s="84"/>
      <c r="S239" s="84"/>
      <c r="T239" s="84"/>
      <c r="U239" s="85"/>
      <c r="V239" s="66"/>
    </row>
    <row r="240" spans="1:22" s="38" customFormat="1" hidden="1" x14ac:dyDescent="0.3">
      <c r="A240" s="81"/>
      <c r="B240" s="81"/>
      <c r="C240" s="72">
        <v>0</v>
      </c>
      <c r="D240" s="51">
        <v>0</v>
      </c>
      <c r="E240" s="97">
        <v>0</v>
      </c>
      <c r="F240" s="72" t="str">
        <f>'II skyrius'!G82</f>
        <v>(2021)</v>
      </c>
      <c r="G240" s="72"/>
      <c r="H240" s="72"/>
      <c r="I240" s="72"/>
      <c r="J240" s="86"/>
      <c r="K240" s="87"/>
      <c r="L240" s="87"/>
      <c r="M240" s="87"/>
      <c r="N240" s="87"/>
      <c r="O240" s="87"/>
      <c r="P240" s="87"/>
      <c r="Q240" s="87"/>
      <c r="R240" s="87"/>
      <c r="S240" s="87"/>
      <c r="T240" s="87"/>
      <c r="U240" s="88"/>
      <c r="V240" s="97"/>
    </row>
    <row r="241" spans="1:22" s="38" customFormat="1" x14ac:dyDescent="0.3">
      <c r="A241" s="113"/>
      <c r="B241" s="113"/>
      <c r="C241" s="96"/>
      <c r="D241" s="51"/>
      <c r="E241" s="98"/>
      <c r="F241" s="95" t="str">
        <f>'II skyrius'!G82</f>
        <v>(2021)</v>
      </c>
      <c r="G241" s="96"/>
      <c r="H241" s="96" t="str">
        <f>'II skyrius'!H82</f>
        <v>(2024)</v>
      </c>
      <c r="I241" s="96" t="str">
        <f>'II skyrius'!I82</f>
        <v>(2029)</v>
      </c>
      <c r="J241" s="86"/>
      <c r="K241" s="87"/>
      <c r="L241" s="87"/>
      <c r="M241" s="87"/>
      <c r="N241" s="87"/>
      <c r="O241" s="87"/>
      <c r="P241" s="87"/>
      <c r="Q241" s="87"/>
      <c r="R241" s="87"/>
      <c r="S241" s="87"/>
      <c r="T241" s="87"/>
      <c r="U241" s="88"/>
      <c r="V241" s="98"/>
    </row>
    <row r="242" spans="1:22" s="38" customFormat="1" ht="132" x14ac:dyDescent="0.3">
      <c r="A242" s="81"/>
      <c r="B242" s="81"/>
      <c r="C242" s="108" t="str" cm="1">
        <f t="array" ref="C242:D243">'IV skyrius I skirsnis'!C15:D16</f>
        <v>R.S.2.3026</v>
      </c>
      <c r="D242" s="51">
        <v>0</v>
      </c>
      <c r="E242" s="66" t="s">
        <v>118</v>
      </c>
      <c r="F242" s="94">
        <f>'II skyrius'!G83</f>
        <v>12.6</v>
      </c>
      <c r="G242" s="94">
        <v>12.6</v>
      </c>
      <c r="H242" s="94">
        <f>'II skyrius'!H83</f>
        <v>12.6</v>
      </c>
      <c r="I242" s="94">
        <f>'II skyrius'!I83</f>
        <v>20.2</v>
      </c>
      <c r="J242" s="86"/>
      <c r="K242" s="87"/>
      <c r="L242" s="87"/>
      <c r="M242" s="87"/>
      <c r="N242" s="87"/>
      <c r="O242" s="87"/>
      <c r="P242" s="87"/>
      <c r="Q242" s="87"/>
      <c r="R242" s="87"/>
      <c r="S242" s="87"/>
      <c r="T242" s="87"/>
      <c r="U242" s="88"/>
      <c r="V242" s="66"/>
    </row>
    <row r="243" spans="1:22" s="38" customFormat="1" hidden="1" x14ac:dyDescent="0.3">
      <c r="A243" s="81"/>
      <c r="B243" s="81"/>
      <c r="C243" s="72">
        <v>0</v>
      </c>
      <c r="D243" s="51">
        <v>0</v>
      </c>
      <c r="E243" s="97">
        <v>0</v>
      </c>
      <c r="F243" s="72" t="str">
        <f>'II skyrius'!G84</f>
        <v>(2021)</v>
      </c>
      <c r="G243" s="72"/>
      <c r="H243" s="72"/>
      <c r="I243" s="72"/>
      <c r="J243" s="86"/>
      <c r="K243" s="87"/>
      <c r="L243" s="87"/>
      <c r="M243" s="87"/>
      <c r="N243" s="87"/>
      <c r="O243" s="87"/>
      <c r="P243" s="87"/>
      <c r="Q243" s="87"/>
      <c r="R243" s="87"/>
      <c r="S243" s="87"/>
      <c r="T243" s="87"/>
      <c r="U243" s="88"/>
      <c r="V243" s="97"/>
    </row>
    <row r="244" spans="1:22" s="38" customFormat="1" x14ac:dyDescent="0.3">
      <c r="A244" s="113"/>
      <c r="B244" s="113"/>
      <c r="C244" s="96"/>
      <c r="D244" s="51"/>
      <c r="E244" s="98"/>
      <c r="F244" s="95" t="str">
        <f>'II skyrius'!G84</f>
        <v>(2021)</v>
      </c>
      <c r="G244" s="96"/>
      <c r="H244" s="96" t="str">
        <f>'II skyrius'!H84</f>
        <v>(2024)</v>
      </c>
      <c r="I244" s="96" t="str">
        <f>'II skyrius'!I84</f>
        <v>(2028)</v>
      </c>
      <c r="J244" s="86"/>
      <c r="K244" s="87"/>
      <c r="L244" s="87"/>
      <c r="M244" s="87"/>
      <c r="N244" s="87"/>
      <c r="O244" s="87"/>
      <c r="P244" s="87"/>
      <c r="Q244" s="87"/>
      <c r="R244" s="87"/>
      <c r="S244" s="87"/>
      <c r="T244" s="87"/>
      <c r="U244" s="88"/>
      <c r="V244" s="98"/>
    </row>
    <row r="245" spans="1:22" s="38" customFormat="1" ht="96" x14ac:dyDescent="0.3">
      <c r="A245" s="81"/>
      <c r="B245" s="81"/>
      <c r="C245" s="108" t="str" cm="1">
        <f t="array" ref="C245:D246">'IV skyrius I skirsnis'!C17:D18</f>
        <v>R.B.2.2070</v>
      </c>
      <c r="D245" s="51">
        <v>0</v>
      </c>
      <c r="E245" s="66" t="s">
        <v>119</v>
      </c>
      <c r="F245" s="94">
        <f>'II skyrius'!G85</f>
        <v>88</v>
      </c>
      <c r="G245" s="94">
        <v>88</v>
      </c>
      <c r="H245" s="94">
        <f>'II skyrius'!H85</f>
        <v>88</v>
      </c>
      <c r="I245" s="94">
        <f>'II skyrius'!I85</f>
        <v>301</v>
      </c>
      <c r="J245" s="86"/>
      <c r="K245" s="87"/>
      <c r="L245" s="87"/>
      <c r="M245" s="87"/>
      <c r="N245" s="87"/>
      <c r="O245" s="87"/>
      <c r="P245" s="87"/>
      <c r="Q245" s="87"/>
      <c r="R245" s="87"/>
      <c r="S245" s="87"/>
      <c r="T245" s="87"/>
      <c r="U245" s="88"/>
      <c r="V245" s="66"/>
    </row>
    <row r="246" spans="1:22" s="38" customFormat="1" hidden="1" x14ac:dyDescent="0.3">
      <c r="A246" s="81"/>
      <c r="B246" s="81"/>
      <c r="C246" s="72">
        <v>0</v>
      </c>
      <c r="D246" s="51">
        <v>0</v>
      </c>
      <c r="E246" s="97">
        <v>0</v>
      </c>
      <c r="F246" s="72" t="str">
        <f>'II skyrius'!G86</f>
        <v>(2021)</v>
      </c>
      <c r="G246" s="72"/>
      <c r="H246" s="72"/>
      <c r="I246" s="72"/>
      <c r="J246" s="86"/>
      <c r="K246" s="87"/>
      <c r="L246" s="87"/>
      <c r="M246" s="87"/>
      <c r="N246" s="87"/>
      <c r="O246" s="87"/>
      <c r="P246" s="87"/>
      <c r="Q246" s="87"/>
      <c r="R246" s="87"/>
      <c r="S246" s="87"/>
      <c r="T246" s="87"/>
      <c r="U246" s="88"/>
      <c r="V246" s="97"/>
    </row>
    <row r="247" spans="1:22" s="38" customFormat="1" x14ac:dyDescent="0.3">
      <c r="A247" s="113"/>
      <c r="B247" s="113"/>
      <c r="C247" s="96"/>
      <c r="D247" s="51"/>
      <c r="E247" s="98"/>
      <c r="F247" s="95" t="str">
        <f>'II skyrius'!G86</f>
        <v>(2021)</v>
      </c>
      <c r="G247" s="96"/>
      <c r="H247" s="96" t="str">
        <f>'II skyrius'!H86</f>
        <v>(2024)</v>
      </c>
      <c r="I247" s="96" t="str">
        <f>'II skyrius'!I86</f>
        <v>(2029)</v>
      </c>
      <c r="J247" s="86"/>
      <c r="K247" s="87"/>
      <c r="L247" s="87"/>
      <c r="M247" s="87"/>
      <c r="N247" s="87"/>
      <c r="O247" s="87"/>
      <c r="P247" s="87"/>
      <c r="Q247" s="87"/>
      <c r="R247" s="87"/>
      <c r="S247" s="87"/>
      <c r="T247" s="87"/>
      <c r="U247" s="88"/>
      <c r="V247" s="98"/>
    </row>
    <row r="248" spans="1:22" s="38" customFormat="1" ht="108" x14ac:dyDescent="0.3">
      <c r="A248" s="81"/>
      <c r="B248" s="81"/>
      <c r="C248" s="108" t="str" cm="1">
        <f t="array" ref="C248:D249">'IV skyrius I skirsnis'!C19:D20</f>
        <v>R.S.2.3030</v>
      </c>
      <c r="D248" s="51">
        <v>0</v>
      </c>
      <c r="E248" s="66" t="s">
        <v>120</v>
      </c>
      <c r="F248" s="94">
        <f>'II skyrius'!G87</f>
        <v>0</v>
      </c>
      <c r="G248" s="94">
        <v>0</v>
      </c>
      <c r="H248" s="94">
        <f>'II skyrius'!H87</f>
        <v>0</v>
      </c>
      <c r="I248" s="94">
        <f>'II skyrius'!I87</f>
        <v>106</v>
      </c>
      <c r="J248" s="86"/>
      <c r="K248" s="87"/>
      <c r="L248" s="87"/>
      <c r="M248" s="87"/>
      <c r="N248" s="87"/>
      <c r="O248" s="87"/>
      <c r="P248" s="87"/>
      <c r="Q248" s="87"/>
      <c r="R248" s="87"/>
      <c r="S248" s="87"/>
      <c r="T248" s="87"/>
      <c r="U248" s="88"/>
      <c r="V248" s="66"/>
    </row>
    <row r="249" spans="1:22" s="38" customFormat="1" hidden="1" x14ac:dyDescent="0.3">
      <c r="A249" s="81"/>
      <c r="B249" s="81"/>
      <c r="C249" s="72">
        <v>0</v>
      </c>
      <c r="D249" s="51">
        <v>0</v>
      </c>
      <c r="E249" s="97">
        <v>0</v>
      </c>
      <c r="F249" s="72" t="str">
        <f>'II skyrius'!G88</f>
        <v>(2021)</v>
      </c>
      <c r="G249" s="72"/>
      <c r="H249" s="72"/>
      <c r="I249" s="72"/>
      <c r="J249" s="86"/>
      <c r="K249" s="87"/>
      <c r="L249" s="87"/>
      <c r="M249" s="87"/>
      <c r="N249" s="87"/>
      <c r="O249" s="87"/>
      <c r="P249" s="87"/>
      <c r="Q249" s="87"/>
      <c r="R249" s="87"/>
      <c r="S249" s="87"/>
      <c r="T249" s="87"/>
      <c r="U249" s="88"/>
      <c r="V249" s="97"/>
    </row>
    <row r="250" spans="1:22" s="38" customFormat="1" x14ac:dyDescent="0.3">
      <c r="A250" s="113"/>
      <c r="B250" s="113"/>
      <c r="C250" s="96"/>
      <c r="D250" s="51"/>
      <c r="E250" s="98"/>
      <c r="F250" s="95" t="str">
        <f>'II skyrius'!G88</f>
        <v>(2021)</v>
      </c>
      <c r="G250" s="96"/>
      <c r="H250" s="96" t="str">
        <f>'II skyrius'!H88</f>
        <v>(2024)</v>
      </c>
      <c r="I250" s="96" t="str">
        <f>'II skyrius'!I88</f>
        <v>(2029)</v>
      </c>
      <c r="J250" s="86"/>
      <c r="K250" s="87"/>
      <c r="L250" s="87"/>
      <c r="M250" s="87"/>
      <c r="N250" s="87"/>
      <c r="O250" s="87"/>
      <c r="P250" s="87"/>
      <c r="Q250" s="87"/>
      <c r="R250" s="87"/>
      <c r="S250" s="87"/>
      <c r="T250" s="87"/>
      <c r="U250" s="88"/>
      <c r="V250" s="98"/>
    </row>
    <row r="251" spans="1:22" s="38" customFormat="1" ht="84" x14ac:dyDescent="0.3">
      <c r="A251" s="81"/>
      <c r="B251" s="81"/>
      <c r="C251" s="108" t="str" cm="1">
        <f t="array" ref="C251:D252">'IV skyrius I skirsnis'!C21:D22</f>
        <v>R.S.2.3027</v>
      </c>
      <c r="D251" s="51">
        <v>0</v>
      </c>
      <c r="E251" s="66" t="s">
        <v>121</v>
      </c>
      <c r="F251" s="94">
        <f>'II skyrius'!G89</f>
        <v>0</v>
      </c>
      <c r="G251" s="94">
        <v>0</v>
      </c>
      <c r="H251" s="94">
        <f>'II skyrius'!H89</f>
        <v>0</v>
      </c>
      <c r="I251" s="94">
        <f>'II skyrius'!I89</f>
        <v>2365</v>
      </c>
      <c r="J251" s="86"/>
      <c r="K251" s="87"/>
      <c r="L251" s="87"/>
      <c r="M251" s="87"/>
      <c r="N251" s="87"/>
      <c r="O251" s="87"/>
      <c r="P251" s="87"/>
      <c r="Q251" s="87"/>
      <c r="R251" s="87"/>
      <c r="S251" s="87"/>
      <c r="T251" s="87"/>
      <c r="U251" s="88"/>
      <c r="V251" s="66"/>
    </row>
    <row r="252" spans="1:22" s="38" customFormat="1" hidden="1" x14ac:dyDescent="0.3">
      <c r="A252" s="81"/>
      <c r="B252" s="81"/>
      <c r="C252" s="72">
        <v>0</v>
      </c>
      <c r="D252" s="51">
        <v>0</v>
      </c>
      <c r="E252" s="97">
        <v>0</v>
      </c>
      <c r="F252" s="72" t="str">
        <f>'II skyrius'!G90</f>
        <v>(2021)</v>
      </c>
      <c r="G252" s="72"/>
      <c r="H252" s="72"/>
      <c r="I252" s="72"/>
      <c r="J252" s="86"/>
      <c r="K252" s="87"/>
      <c r="L252" s="87"/>
      <c r="M252" s="87"/>
      <c r="N252" s="87"/>
      <c r="O252" s="87"/>
      <c r="P252" s="87"/>
      <c r="Q252" s="87"/>
      <c r="R252" s="87"/>
      <c r="S252" s="87"/>
      <c r="T252" s="87"/>
      <c r="U252" s="88"/>
      <c r="V252" s="97"/>
    </row>
    <row r="253" spans="1:22" s="38" customFormat="1" x14ac:dyDescent="0.3">
      <c r="A253" s="113"/>
      <c r="B253" s="113"/>
      <c r="C253" s="96"/>
      <c r="D253" s="51"/>
      <c r="E253" s="98"/>
      <c r="F253" s="95" t="str">
        <f>'II skyrius'!G90</f>
        <v>(2021)</v>
      </c>
      <c r="G253" s="96"/>
      <c r="H253" s="96" t="str">
        <f>'II skyrius'!H90</f>
        <v>(2024)</v>
      </c>
      <c r="I253" s="96" t="str">
        <f>'II skyrius'!I90</f>
        <v>(2029)</v>
      </c>
      <c r="J253" s="89"/>
      <c r="K253" s="90"/>
      <c r="L253" s="90"/>
      <c r="M253" s="90"/>
      <c r="N253" s="90"/>
      <c r="O253" s="90"/>
      <c r="P253" s="90"/>
      <c r="Q253" s="90"/>
      <c r="R253" s="90"/>
      <c r="S253" s="90"/>
      <c r="T253" s="90"/>
      <c r="U253" s="120"/>
      <c r="V253" s="98"/>
    </row>
    <row r="254" spans="1:22" ht="68.400000000000006" x14ac:dyDescent="0.3">
      <c r="A254" s="109" t="s">
        <v>844</v>
      </c>
      <c r="B254" s="109" t="str">
        <f>'III skyrius'!C22</f>
        <v>Įvairialypio švietimo plėtojimas ir ugdymo prieinamumo didinimas</v>
      </c>
      <c r="C254" s="89"/>
      <c r="D254" s="90"/>
      <c r="E254" s="90"/>
      <c r="F254" s="106"/>
      <c r="G254" s="106"/>
      <c r="H254" s="106"/>
      <c r="I254" s="107"/>
      <c r="J254" s="69">
        <f>'III skyrius'!J22</f>
        <v>14657038.080000002</v>
      </c>
      <c r="K254" s="69">
        <f>'III skyrius'!K22</f>
        <v>12453879.989999998</v>
      </c>
      <c r="L254" s="69">
        <f>'III skyrius'!L22</f>
        <v>0</v>
      </c>
      <c r="M254" s="69">
        <f>J254-K254</f>
        <v>2203158.0900000036</v>
      </c>
      <c r="N254" s="69">
        <v>0</v>
      </c>
      <c r="O254" s="69">
        <v>0</v>
      </c>
      <c r="P254" s="69">
        <v>0</v>
      </c>
      <c r="Q254" s="69">
        <v>0</v>
      </c>
      <c r="R254" s="69">
        <v>0</v>
      </c>
      <c r="S254" s="69">
        <v>0</v>
      </c>
      <c r="T254" s="69">
        <v>0</v>
      </c>
      <c r="U254" s="69">
        <v>0</v>
      </c>
      <c r="V254" s="51"/>
    </row>
    <row r="255" spans="1:22" s="38" customFormat="1" ht="107.4" customHeight="1" x14ac:dyDescent="0.3">
      <c r="A255" s="81"/>
      <c r="B255" s="81"/>
      <c r="C255" s="66" t="s">
        <v>208</v>
      </c>
      <c r="D255" s="51">
        <v>0</v>
      </c>
      <c r="E255" s="66" t="s">
        <v>117</v>
      </c>
      <c r="F255" s="126">
        <v>10426</v>
      </c>
      <c r="G255" s="94">
        <v>10426</v>
      </c>
      <c r="H255" s="94">
        <v>10426</v>
      </c>
      <c r="I255" s="94">
        <v>10288</v>
      </c>
      <c r="J255" s="83"/>
      <c r="K255" s="84"/>
      <c r="L255" s="84"/>
      <c r="M255" s="104"/>
      <c r="N255" s="104"/>
      <c r="O255" s="104"/>
      <c r="P255" s="104"/>
      <c r="Q255" s="84"/>
      <c r="R255" s="84"/>
      <c r="S255" s="84"/>
      <c r="T255" s="104"/>
      <c r="U255" s="99"/>
      <c r="V255" s="66"/>
    </row>
    <row r="256" spans="1:22" s="38" customFormat="1" x14ac:dyDescent="0.3">
      <c r="A256" s="113"/>
      <c r="B256" s="113"/>
      <c r="C256" s="98"/>
      <c r="D256" s="51"/>
      <c r="E256" s="98"/>
      <c r="F256" s="96" t="str">
        <f t="shared" ref="F256:H256" si="24">F241</f>
        <v>(2021)</v>
      </c>
      <c r="G256" s="96"/>
      <c r="H256" s="96" t="str">
        <f t="shared" si="24"/>
        <v>(2024)</v>
      </c>
      <c r="I256" s="96" t="str">
        <f>I241</f>
        <v>(2029)</v>
      </c>
      <c r="J256" s="86"/>
      <c r="K256" s="87"/>
      <c r="L256" s="87"/>
      <c r="M256" s="111"/>
      <c r="N256" s="111"/>
      <c r="O256" s="111"/>
      <c r="P256" s="111"/>
      <c r="Q256" s="87"/>
      <c r="R256" s="87"/>
      <c r="S256" s="87"/>
      <c r="T256" s="111"/>
      <c r="U256" s="100"/>
      <c r="V256" s="98"/>
    </row>
    <row r="257" spans="1:22" s="38" customFormat="1" ht="132" x14ac:dyDescent="0.3">
      <c r="A257" s="113"/>
      <c r="B257" s="113"/>
      <c r="C257" s="66" t="s">
        <v>210</v>
      </c>
      <c r="D257" s="51">
        <v>0</v>
      </c>
      <c r="E257" s="66" t="s">
        <v>118</v>
      </c>
      <c r="F257" s="94">
        <v>12.6</v>
      </c>
      <c r="G257" s="94">
        <v>12.6</v>
      </c>
      <c r="H257" s="94">
        <v>12.6</v>
      </c>
      <c r="I257" s="94">
        <v>20.2</v>
      </c>
      <c r="J257" s="86"/>
      <c r="K257" s="87"/>
      <c r="L257" s="87"/>
      <c r="M257" s="111"/>
      <c r="N257" s="111"/>
      <c r="O257" s="111"/>
      <c r="P257" s="111"/>
      <c r="Q257" s="87"/>
      <c r="R257" s="87"/>
      <c r="S257" s="87"/>
      <c r="T257" s="111"/>
      <c r="U257" s="100"/>
      <c r="V257" s="66"/>
    </row>
    <row r="258" spans="1:22" s="38" customFormat="1" x14ac:dyDescent="0.3">
      <c r="A258" s="113"/>
      <c r="B258" s="113"/>
      <c r="C258" s="98"/>
      <c r="D258" s="51"/>
      <c r="E258" s="98"/>
      <c r="F258" s="96" t="str">
        <f t="shared" ref="F258:H258" si="25">F244</f>
        <v>(2021)</v>
      </c>
      <c r="G258" s="96"/>
      <c r="H258" s="96" t="str">
        <f t="shared" si="25"/>
        <v>(2024)</v>
      </c>
      <c r="I258" s="96" t="str">
        <f>I244</f>
        <v>(2028)</v>
      </c>
      <c r="J258" s="86"/>
      <c r="K258" s="87"/>
      <c r="L258" s="87"/>
      <c r="M258" s="111"/>
      <c r="N258" s="111"/>
      <c r="O258" s="111"/>
      <c r="P258" s="111"/>
      <c r="Q258" s="87"/>
      <c r="R258" s="87"/>
      <c r="S258" s="87"/>
      <c r="T258" s="111"/>
      <c r="U258" s="100"/>
      <c r="V258" s="98"/>
    </row>
    <row r="259" spans="1:22" s="38" customFormat="1" ht="107.4" customHeight="1" x14ac:dyDescent="0.3">
      <c r="A259" s="81"/>
      <c r="B259" s="81"/>
      <c r="C259" s="66" t="s">
        <v>211</v>
      </c>
      <c r="D259" s="51">
        <v>0</v>
      </c>
      <c r="E259" s="66" t="s">
        <v>119</v>
      </c>
      <c r="F259" s="94">
        <v>88</v>
      </c>
      <c r="G259" s="94">
        <v>88</v>
      </c>
      <c r="H259" s="94">
        <v>88</v>
      </c>
      <c r="I259" s="94">
        <v>277</v>
      </c>
      <c r="J259" s="86"/>
      <c r="K259" s="87"/>
      <c r="L259" s="87"/>
      <c r="M259" s="111"/>
      <c r="N259" s="111"/>
      <c r="O259" s="111"/>
      <c r="P259" s="111"/>
      <c r="Q259" s="87"/>
      <c r="R259" s="87"/>
      <c r="S259" s="87"/>
      <c r="T259" s="111"/>
      <c r="U259" s="100"/>
      <c r="V259" s="66"/>
    </row>
    <row r="260" spans="1:22" s="38" customFormat="1" x14ac:dyDescent="0.3">
      <c r="A260" s="113"/>
      <c r="B260" s="113"/>
      <c r="C260" s="98"/>
      <c r="D260" s="51"/>
      <c r="E260" s="98"/>
      <c r="F260" s="96" t="str">
        <f t="shared" ref="F260:H260" si="26">F247</f>
        <v>(2021)</v>
      </c>
      <c r="G260" s="96"/>
      <c r="H260" s="96" t="str">
        <f t="shared" si="26"/>
        <v>(2024)</v>
      </c>
      <c r="I260" s="96" t="str">
        <f>I247</f>
        <v>(2029)</v>
      </c>
      <c r="J260" s="86"/>
      <c r="K260" s="87"/>
      <c r="L260" s="87"/>
      <c r="M260" s="111"/>
      <c r="N260" s="111"/>
      <c r="O260" s="111"/>
      <c r="P260" s="111"/>
      <c r="Q260" s="87"/>
      <c r="R260" s="87"/>
      <c r="S260" s="87"/>
      <c r="T260" s="111"/>
      <c r="U260" s="100"/>
      <c r="V260" s="98"/>
    </row>
    <row r="261" spans="1:22" s="38" customFormat="1" ht="108" x14ac:dyDescent="0.3">
      <c r="A261" s="113"/>
      <c r="B261" s="113"/>
      <c r="C261" s="66" t="s">
        <v>213</v>
      </c>
      <c r="D261" s="51">
        <v>0</v>
      </c>
      <c r="E261" s="66" t="s">
        <v>120</v>
      </c>
      <c r="F261" s="94">
        <v>0</v>
      </c>
      <c r="G261" s="94">
        <v>0</v>
      </c>
      <c r="H261" s="94">
        <v>0</v>
      </c>
      <c r="I261" s="94">
        <v>91</v>
      </c>
      <c r="J261" s="86"/>
      <c r="K261" s="87"/>
      <c r="L261" s="87"/>
      <c r="M261" s="111"/>
      <c r="N261" s="111"/>
      <c r="O261" s="111"/>
      <c r="P261" s="111"/>
      <c r="Q261" s="87"/>
      <c r="R261" s="87"/>
      <c r="S261" s="87"/>
      <c r="T261" s="111"/>
      <c r="U261" s="100"/>
      <c r="V261" s="66"/>
    </row>
    <row r="262" spans="1:22" s="38" customFormat="1" x14ac:dyDescent="0.3">
      <c r="A262" s="113"/>
      <c r="B262" s="113"/>
      <c r="C262" s="98"/>
      <c r="D262" s="51"/>
      <c r="E262" s="98"/>
      <c r="F262" s="96" t="str">
        <f t="shared" ref="F262:H262" si="27">F250</f>
        <v>(2021)</v>
      </c>
      <c r="G262" s="96"/>
      <c r="H262" s="96" t="str">
        <f t="shared" si="27"/>
        <v>(2024)</v>
      </c>
      <c r="I262" s="96" t="str">
        <f>I250</f>
        <v>(2029)</v>
      </c>
      <c r="J262" s="86"/>
      <c r="K262" s="87"/>
      <c r="L262" s="87"/>
      <c r="M262" s="111"/>
      <c r="N262" s="111"/>
      <c r="O262" s="111"/>
      <c r="P262" s="111"/>
      <c r="Q262" s="87"/>
      <c r="R262" s="87"/>
      <c r="S262" s="87"/>
      <c r="T262" s="111"/>
      <c r="U262" s="100"/>
      <c r="V262" s="98"/>
    </row>
    <row r="263" spans="1:22" s="38" customFormat="1" ht="107.4" customHeight="1" x14ac:dyDescent="0.3">
      <c r="A263" s="81"/>
      <c r="B263" s="81"/>
      <c r="C263" s="66" t="s">
        <v>215</v>
      </c>
      <c r="D263" s="51">
        <v>0</v>
      </c>
      <c r="E263" s="66" t="s">
        <v>121</v>
      </c>
      <c r="F263" s="94">
        <v>0</v>
      </c>
      <c r="G263" s="94">
        <v>0</v>
      </c>
      <c r="H263" s="94">
        <v>0</v>
      </c>
      <c r="I263" s="94">
        <v>2308</v>
      </c>
      <c r="J263" s="86"/>
      <c r="K263" s="87"/>
      <c r="L263" s="87"/>
      <c r="M263" s="111"/>
      <c r="N263" s="111"/>
      <c r="O263" s="111"/>
      <c r="P263" s="111"/>
      <c r="Q263" s="87"/>
      <c r="R263" s="87"/>
      <c r="S263" s="87"/>
      <c r="T263" s="111"/>
      <c r="U263" s="100"/>
      <c r="V263" s="66"/>
    </row>
    <row r="264" spans="1:22" s="38" customFormat="1" x14ac:dyDescent="0.3">
      <c r="A264" s="113"/>
      <c r="B264" s="113"/>
      <c r="C264" s="98"/>
      <c r="D264" s="51"/>
      <c r="E264" s="98"/>
      <c r="F264" s="96" t="str">
        <f t="shared" ref="F264:H264" si="28">F253</f>
        <v>(2021)</v>
      </c>
      <c r="G264" s="96"/>
      <c r="H264" s="96" t="str">
        <f t="shared" si="28"/>
        <v>(2024)</v>
      </c>
      <c r="I264" s="96" t="str">
        <f>I253</f>
        <v>(2029)</v>
      </c>
      <c r="J264" s="86"/>
      <c r="K264" s="87"/>
      <c r="L264" s="87"/>
      <c r="M264" s="111"/>
      <c r="N264" s="111"/>
      <c r="O264" s="111"/>
      <c r="P264" s="111"/>
      <c r="Q264" s="87"/>
      <c r="R264" s="87"/>
      <c r="S264" s="87"/>
      <c r="T264" s="111"/>
      <c r="U264" s="100"/>
      <c r="V264" s="98"/>
    </row>
    <row r="265" spans="1:22" s="38" customFormat="1" ht="72" x14ac:dyDescent="0.3">
      <c r="A265" s="113"/>
      <c r="B265" s="113"/>
      <c r="C265" s="66" t="s">
        <v>845</v>
      </c>
      <c r="D265" s="51"/>
      <c r="E265" s="66" t="s">
        <v>846</v>
      </c>
      <c r="F265" s="94" t="s">
        <v>804</v>
      </c>
      <c r="G265" s="94">
        <v>0</v>
      </c>
      <c r="H265" s="94" t="s">
        <v>804</v>
      </c>
      <c r="I265" s="94">
        <f>'IV skyrius I skirsnis'!O48</f>
        <v>12761</v>
      </c>
      <c r="J265" s="86"/>
      <c r="K265" s="87"/>
      <c r="L265" s="87"/>
      <c r="M265" s="111"/>
      <c r="N265" s="111"/>
      <c r="O265" s="111"/>
      <c r="P265" s="111"/>
      <c r="Q265" s="87"/>
      <c r="R265" s="87"/>
      <c r="S265" s="87"/>
      <c r="T265" s="111"/>
      <c r="U265" s="100"/>
      <c r="V265" s="66"/>
    </row>
    <row r="266" spans="1:22" s="38" customFormat="1" x14ac:dyDescent="0.3">
      <c r="A266" s="113"/>
      <c r="B266" s="113"/>
      <c r="C266" s="98"/>
      <c r="D266" s="51"/>
      <c r="E266" s="98"/>
      <c r="F266" s="96"/>
      <c r="G266" s="96"/>
      <c r="H266" s="96"/>
      <c r="I266" s="96" t="str">
        <f>'IV skyrius I skirsnis'!O49</f>
        <v>(2028)</v>
      </c>
      <c r="J266" s="86"/>
      <c r="K266" s="87"/>
      <c r="L266" s="87"/>
      <c r="M266" s="111"/>
      <c r="N266" s="111"/>
      <c r="O266" s="111"/>
      <c r="P266" s="111"/>
      <c r="Q266" s="87"/>
      <c r="R266" s="87"/>
      <c r="S266" s="87"/>
      <c r="T266" s="111"/>
      <c r="U266" s="100"/>
      <c r="V266" s="98"/>
    </row>
    <row r="267" spans="1:22" s="38" customFormat="1" ht="107.4" customHeight="1" x14ac:dyDescent="0.3">
      <c r="A267" s="81"/>
      <c r="B267" s="81"/>
      <c r="C267" s="66" t="s">
        <v>847</v>
      </c>
      <c r="D267" s="51"/>
      <c r="E267" s="66" t="s">
        <v>848</v>
      </c>
      <c r="F267" s="94" t="s">
        <v>804</v>
      </c>
      <c r="G267" s="94">
        <v>0</v>
      </c>
      <c r="H267" s="94" t="s">
        <v>804</v>
      </c>
      <c r="I267" s="94">
        <f>'IV skyrius I skirsnis'!O52</f>
        <v>15</v>
      </c>
      <c r="J267" s="86"/>
      <c r="K267" s="87"/>
      <c r="L267" s="87"/>
      <c r="M267" s="111"/>
      <c r="N267" s="111"/>
      <c r="O267" s="111"/>
      <c r="P267" s="111"/>
      <c r="Q267" s="87"/>
      <c r="R267" s="87"/>
      <c r="S267" s="87"/>
      <c r="T267" s="111"/>
      <c r="U267" s="100"/>
      <c r="V267" s="66"/>
    </row>
    <row r="268" spans="1:22" s="38" customFormat="1" x14ac:dyDescent="0.3">
      <c r="A268" s="113"/>
      <c r="B268" s="113"/>
      <c r="C268" s="98"/>
      <c r="D268" s="51"/>
      <c r="E268" s="98"/>
      <c r="F268" s="96"/>
      <c r="G268" s="96"/>
      <c r="H268" s="96"/>
      <c r="I268" s="96" t="str">
        <f>'IV skyrius I skirsnis'!O53</f>
        <v>(2028)</v>
      </c>
      <c r="J268" s="86"/>
      <c r="K268" s="87"/>
      <c r="L268" s="87"/>
      <c r="M268" s="111"/>
      <c r="N268" s="111"/>
      <c r="O268" s="111"/>
      <c r="P268" s="111"/>
      <c r="Q268" s="87"/>
      <c r="R268" s="87"/>
      <c r="S268" s="87"/>
      <c r="T268" s="111"/>
      <c r="U268" s="100"/>
      <c r="V268" s="98"/>
    </row>
    <row r="269" spans="1:22" s="38" customFormat="1" ht="72" x14ac:dyDescent="0.3">
      <c r="A269" s="113"/>
      <c r="B269" s="113"/>
      <c r="C269" s="66" t="s">
        <v>849</v>
      </c>
      <c r="D269" s="51"/>
      <c r="E269" s="66" t="s">
        <v>850</v>
      </c>
      <c r="F269" s="94" t="s">
        <v>804</v>
      </c>
      <c r="G269" s="94">
        <v>0</v>
      </c>
      <c r="H269" s="94" t="s">
        <v>804</v>
      </c>
      <c r="I269" s="94">
        <f>'IV skyrius I skirsnis'!O56</f>
        <v>301</v>
      </c>
      <c r="J269" s="86"/>
      <c r="K269" s="87"/>
      <c r="L269" s="87"/>
      <c r="M269" s="111"/>
      <c r="N269" s="111"/>
      <c r="O269" s="111"/>
      <c r="P269" s="111"/>
      <c r="Q269" s="87"/>
      <c r="R269" s="87"/>
      <c r="S269" s="87"/>
      <c r="T269" s="111"/>
      <c r="U269" s="100"/>
      <c r="V269" s="66"/>
    </row>
    <row r="270" spans="1:22" s="38" customFormat="1" x14ac:dyDescent="0.3">
      <c r="A270" s="113"/>
      <c r="B270" s="113"/>
      <c r="C270" s="98"/>
      <c r="D270" s="51"/>
      <c r="E270" s="98"/>
      <c r="F270" s="96"/>
      <c r="G270" s="96"/>
      <c r="H270" s="96"/>
      <c r="I270" s="96" t="str">
        <f>'IV skyrius I skirsnis'!O57</f>
        <v>(2028)</v>
      </c>
      <c r="J270" s="86"/>
      <c r="K270" s="87"/>
      <c r="L270" s="87"/>
      <c r="M270" s="111"/>
      <c r="N270" s="111"/>
      <c r="O270" s="111"/>
      <c r="P270" s="111"/>
      <c r="Q270" s="87"/>
      <c r="R270" s="87"/>
      <c r="S270" s="87"/>
      <c r="T270" s="111"/>
      <c r="U270" s="100"/>
      <c r="V270" s="98"/>
    </row>
    <row r="271" spans="1:22" s="38" customFormat="1" ht="107.4" customHeight="1" x14ac:dyDescent="0.3">
      <c r="A271" s="81"/>
      <c r="B271" s="81"/>
      <c r="C271" s="66" t="s">
        <v>851</v>
      </c>
      <c r="D271" s="51"/>
      <c r="E271" s="66" t="s">
        <v>852</v>
      </c>
      <c r="F271" s="94" t="s">
        <v>804</v>
      </c>
      <c r="G271" s="94">
        <v>0</v>
      </c>
      <c r="H271" s="94" t="s">
        <v>804</v>
      </c>
      <c r="I271" s="94">
        <f>'IV skyrius I skirsnis'!O60</f>
        <v>192</v>
      </c>
      <c r="J271" s="86"/>
      <c r="K271" s="87"/>
      <c r="L271" s="87"/>
      <c r="M271" s="111"/>
      <c r="N271" s="111"/>
      <c r="O271" s="111"/>
      <c r="P271" s="111"/>
      <c r="Q271" s="87"/>
      <c r="R271" s="87"/>
      <c r="S271" s="87"/>
      <c r="T271" s="111"/>
      <c r="U271" s="100"/>
      <c r="V271" s="66"/>
    </row>
    <row r="272" spans="1:22" s="38" customFormat="1" x14ac:dyDescent="0.3">
      <c r="A272" s="113"/>
      <c r="B272" s="113"/>
      <c r="C272" s="98"/>
      <c r="D272" s="51"/>
      <c r="E272" s="98"/>
      <c r="F272" s="96"/>
      <c r="G272" s="96"/>
      <c r="H272" s="96"/>
      <c r="I272" s="96" t="str">
        <f>'IV skyrius I skirsnis'!O61</f>
        <v>(2028)</v>
      </c>
      <c r="J272" s="86"/>
      <c r="K272" s="87"/>
      <c r="L272" s="87"/>
      <c r="M272" s="111"/>
      <c r="N272" s="111"/>
      <c r="O272" s="111"/>
      <c r="P272" s="111"/>
      <c r="Q272" s="87"/>
      <c r="R272" s="87"/>
      <c r="S272" s="87"/>
      <c r="T272" s="111"/>
      <c r="U272" s="100"/>
      <c r="V272" s="98"/>
    </row>
    <row r="273" spans="1:22" s="38" customFormat="1" ht="36" x14ac:dyDescent="0.3">
      <c r="A273" s="113"/>
      <c r="B273" s="113"/>
      <c r="C273" s="66" t="s">
        <v>853</v>
      </c>
      <c r="D273" s="51"/>
      <c r="E273" s="66" t="s">
        <v>854</v>
      </c>
      <c r="F273" s="94" t="s">
        <v>804</v>
      </c>
      <c r="G273" s="94">
        <v>0</v>
      </c>
      <c r="H273" s="94" t="s">
        <v>804</v>
      </c>
      <c r="I273" s="94">
        <f>'IV skyrius I skirsnis'!O62</f>
        <v>5</v>
      </c>
      <c r="J273" s="86"/>
      <c r="K273" s="87"/>
      <c r="L273" s="87"/>
      <c r="M273" s="111"/>
      <c r="N273" s="111"/>
      <c r="O273" s="111"/>
      <c r="P273" s="111"/>
      <c r="Q273" s="87"/>
      <c r="R273" s="87"/>
      <c r="S273" s="87"/>
      <c r="T273" s="111"/>
      <c r="U273" s="100"/>
      <c r="V273" s="66"/>
    </row>
    <row r="274" spans="1:22" s="38" customFormat="1" x14ac:dyDescent="0.3">
      <c r="A274" s="114"/>
      <c r="B274" s="114"/>
      <c r="C274" s="98"/>
      <c r="D274" s="51"/>
      <c r="E274" s="98"/>
      <c r="F274" s="96"/>
      <c r="G274" s="96"/>
      <c r="H274" s="96"/>
      <c r="I274" s="96" t="str">
        <f>'IV skyrius I skirsnis'!O63</f>
        <v>(2028)</v>
      </c>
      <c r="J274" s="89"/>
      <c r="K274" s="90"/>
      <c r="L274" s="90"/>
      <c r="M274" s="106"/>
      <c r="N274" s="106"/>
      <c r="O274" s="106"/>
      <c r="P274" s="106"/>
      <c r="Q274" s="90"/>
      <c r="R274" s="90"/>
      <c r="S274" s="90"/>
      <c r="T274" s="106"/>
      <c r="U274" s="107"/>
      <c r="V274" s="98"/>
    </row>
    <row r="275" spans="1:22" ht="45.6" x14ac:dyDescent="0.3">
      <c r="A275" s="109" t="str" cm="1">
        <f t="array" ref="A275:A282">'II skyrius'!B91:B98</f>
        <v>2.7.</v>
      </c>
      <c r="B275" s="109" t="str" cm="1">
        <f t="array" ref="B275:B282">'II skyrius'!C91:C98</f>
        <v>Didinti darbo vietų ir paslaugų pasiekiamumą</v>
      </c>
      <c r="C275" s="89"/>
      <c r="D275" s="90"/>
      <c r="E275" s="90"/>
      <c r="F275" s="106"/>
      <c r="G275" s="106"/>
      <c r="H275" s="106"/>
      <c r="I275" s="107"/>
      <c r="J275" s="69">
        <f>J295</f>
        <v>0</v>
      </c>
      <c r="K275" s="69">
        <f t="shared" ref="K275:U275" si="29">K295</f>
        <v>0</v>
      </c>
      <c r="L275" s="69">
        <f t="shared" si="29"/>
        <v>0</v>
      </c>
      <c r="M275" s="69">
        <f t="shared" si="29"/>
        <v>0</v>
      </c>
      <c r="N275" s="69">
        <f t="shared" si="29"/>
        <v>0</v>
      </c>
      <c r="O275" s="69">
        <f t="shared" si="29"/>
        <v>0</v>
      </c>
      <c r="P275" s="69">
        <f t="shared" si="29"/>
        <v>0</v>
      </c>
      <c r="Q275" s="69">
        <f t="shared" si="29"/>
        <v>0</v>
      </c>
      <c r="R275" s="69">
        <f t="shared" si="29"/>
        <v>0</v>
      </c>
      <c r="S275" s="69">
        <f t="shared" si="29"/>
        <v>0</v>
      </c>
      <c r="T275" s="69">
        <f t="shared" si="29"/>
        <v>0</v>
      </c>
      <c r="U275" s="69">
        <f t="shared" si="29"/>
        <v>0</v>
      </c>
      <c r="V275" s="51"/>
    </row>
    <row r="276" spans="1:22" hidden="1" x14ac:dyDescent="0.3">
      <c r="A276" s="81">
        <v>0</v>
      </c>
      <c r="B276" s="81">
        <v>0</v>
      </c>
      <c r="C276" s="51"/>
      <c r="D276" s="51"/>
      <c r="E276" s="51"/>
      <c r="F276" s="64"/>
      <c r="G276" s="64"/>
      <c r="H276" s="71"/>
      <c r="I276" s="71"/>
      <c r="J276" s="66"/>
      <c r="K276" s="66"/>
      <c r="L276" s="66"/>
      <c r="M276" s="66"/>
      <c r="N276" s="66"/>
      <c r="O276" s="66"/>
      <c r="P276" s="66"/>
      <c r="Q276" s="66"/>
      <c r="R276" s="66"/>
      <c r="S276" s="66"/>
      <c r="T276" s="66"/>
      <c r="U276" s="66"/>
      <c r="V276" s="51"/>
    </row>
    <row r="277" spans="1:22" hidden="1" x14ac:dyDescent="0.3">
      <c r="A277" s="63">
        <v>0</v>
      </c>
      <c r="B277" s="63">
        <v>0</v>
      </c>
      <c r="C277" s="51"/>
      <c r="D277" s="51"/>
      <c r="E277" s="51"/>
      <c r="F277" s="64"/>
      <c r="G277" s="64"/>
      <c r="H277" s="64"/>
      <c r="I277" s="64"/>
      <c r="J277" s="66"/>
      <c r="K277" s="66"/>
      <c r="L277" s="66"/>
      <c r="M277" s="66"/>
      <c r="N277" s="66"/>
      <c r="O277" s="66"/>
      <c r="P277" s="66"/>
      <c r="Q277" s="66"/>
      <c r="R277" s="66"/>
      <c r="S277" s="66"/>
      <c r="T277" s="66"/>
      <c r="U277" s="66"/>
      <c r="V277" s="51"/>
    </row>
    <row r="278" spans="1:22" hidden="1" x14ac:dyDescent="0.3">
      <c r="A278" s="63">
        <v>0</v>
      </c>
      <c r="B278" s="63">
        <v>0</v>
      </c>
      <c r="C278" s="51"/>
      <c r="D278" s="51"/>
      <c r="E278" s="51"/>
      <c r="F278" s="64"/>
      <c r="G278" s="64"/>
      <c r="H278" s="64"/>
      <c r="I278" s="64"/>
      <c r="J278" s="66"/>
      <c r="K278" s="66"/>
      <c r="L278" s="66"/>
      <c r="M278" s="66"/>
      <c r="N278" s="66"/>
      <c r="O278" s="66"/>
      <c r="P278" s="66"/>
      <c r="Q278" s="66"/>
      <c r="R278" s="66"/>
      <c r="S278" s="66"/>
      <c r="T278" s="66"/>
      <c r="U278" s="66"/>
      <c r="V278" s="51"/>
    </row>
    <row r="279" spans="1:22" hidden="1" x14ac:dyDescent="0.3">
      <c r="A279" s="63">
        <v>0</v>
      </c>
      <c r="B279" s="63">
        <v>0</v>
      </c>
      <c r="C279" s="51"/>
      <c r="D279" s="51"/>
      <c r="E279" s="51"/>
      <c r="F279" s="64"/>
      <c r="G279" s="64"/>
      <c r="H279" s="64"/>
      <c r="I279" s="64"/>
      <c r="J279" s="66"/>
      <c r="K279" s="66"/>
      <c r="L279" s="66"/>
      <c r="M279" s="66"/>
      <c r="N279" s="66"/>
      <c r="O279" s="66"/>
      <c r="P279" s="66"/>
      <c r="Q279" s="66"/>
      <c r="R279" s="66"/>
      <c r="S279" s="66"/>
      <c r="T279" s="66"/>
      <c r="U279" s="66"/>
      <c r="V279" s="51"/>
    </row>
    <row r="280" spans="1:22" hidden="1" x14ac:dyDescent="0.3">
      <c r="A280" s="63">
        <v>0</v>
      </c>
      <c r="B280" s="63">
        <v>0</v>
      </c>
      <c r="C280" s="51"/>
      <c r="D280" s="51"/>
      <c r="E280" s="51"/>
      <c r="F280" s="64"/>
      <c r="G280" s="64"/>
      <c r="H280" s="64"/>
      <c r="I280" s="64"/>
      <c r="J280" s="66"/>
      <c r="K280" s="66"/>
      <c r="L280" s="66"/>
      <c r="M280" s="66"/>
      <c r="N280" s="66"/>
      <c r="O280" s="66"/>
      <c r="P280" s="66"/>
      <c r="Q280" s="66"/>
      <c r="R280" s="66"/>
      <c r="S280" s="66"/>
      <c r="T280" s="66"/>
      <c r="U280" s="66"/>
      <c r="V280" s="51"/>
    </row>
    <row r="281" spans="1:22" hidden="1" x14ac:dyDescent="0.3">
      <c r="A281" s="63">
        <v>0</v>
      </c>
      <c r="B281" s="63">
        <v>0</v>
      </c>
      <c r="C281" s="51"/>
      <c r="D281" s="51"/>
      <c r="E281" s="51"/>
      <c r="F281" s="64"/>
      <c r="G281" s="64"/>
      <c r="H281" s="64"/>
      <c r="I281" s="64"/>
      <c r="J281" s="66"/>
      <c r="K281" s="66"/>
      <c r="L281" s="66"/>
      <c r="M281" s="66"/>
      <c r="N281" s="66"/>
      <c r="O281" s="66"/>
      <c r="P281" s="66"/>
      <c r="Q281" s="66"/>
      <c r="R281" s="66"/>
      <c r="S281" s="66"/>
      <c r="T281" s="66"/>
      <c r="U281" s="66"/>
      <c r="V281" s="51"/>
    </row>
    <row r="282" spans="1:22" hidden="1" x14ac:dyDescent="0.3">
      <c r="A282" s="63">
        <v>0</v>
      </c>
      <c r="B282" s="63">
        <v>0</v>
      </c>
      <c r="C282" s="51"/>
      <c r="D282" s="51"/>
      <c r="E282" s="51"/>
      <c r="F282" s="64"/>
      <c r="G282" s="64"/>
      <c r="H282" s="64"/>
      <c r="I282" s="64"/>
      <c r="J282" s="66"/>
      <c r="K282" s="66"/>
      <c r="L282" s="66"/>
      <c r="M282" s="66"/>
      <c r="N282" s="66"/>
      <c r="O282" s="66"/>
      <c r="P282" s="66"/>
      <c r="Q282" s="66"/>
      <c r="R282" s="66"/>
      <c r="S282" s="66"/>
      <c r="T282" s="66"/>
      <c r="U282" s="66"/>
      <c r="V282" s="51"/>
    </row>
    <row r="283" spans="1:22" s="38" customFormat="1" ht="96" x14ac:dyDescent="0.3">
      <c r="A283" s="81"/>
      <c r="B283" s="81"/>
      <c r="C283" s="108" t="s">
        <v>855</v>
      </c>
      <c r="D283" s="51"/>
      <c r="E283" s="66" t="s">
        <v>768</v>
      </c>
      <c r="F283" s="94">
        <f>'II skyrius'!G91</f>
        <v>0</v>
      </c>
      <c r="G283" s="94">
        <v>0</v>
      </c>
      <c r="H283" s="94">
        <f>'II skyrius'!H91</f>
        <v>0</v>
      </c>
      <c r="I283" s="94">
        <f>'II skyrius'!I91</f>
        <v>54.39</v>
      </c>
      <c r="J283" s="83"/>
      <c r="K283" s="84"/>
      <c r="L283" s="84"/>
      <c r="M283" s="84"/>
      <c r="N283" s="84"/>
      <c r="O283" s="84"/>
      <c r="P283" s="84"/>
      <c r="Q283" s="84"/>
      <c r="R283" s="84"/>
      <c r="S283" s="84"/>
      <c r="T283" s="84"/>
      <c r="U283" s="85"/>
      <c r="V283" s="66"/>
    </row>
    <row r="284" spans="1:22" s="38" customFormat="1" hidden="1" x14ac:dyDescent="0.3">
      <c r="A284" s="81"/>
      <c r="B284" s="81"/>
      <c r="C284" s="72"/>
      <c r="D284" s="51"/>
      <c r="E284" s="97">
        <v>0</v>
      </c>
      <c r="F284" s="72" t="str">
        <f>'II skyrius'!G92</f>
        <v>(2020)</v>
      </c>
      <c r="G284" s="72"/>
      <c r="H284" s="72"/>
      <c r="I284" s="72"/>
      <c r="J284" s="86"/>
      <c r="K284" s="87"/>
      <c r="L284" s="87"/>
      <c r="M284" s="87"/>
      <c r="N284" s="87"/>
      <c r="O284" s="87"/>
      <c r="P284" s="87"/>
      <c r="Q284" s="87"/>
      <c r="R284" s="87"/>
      <c r="S284" s="87"/>
      <c r="T284" s="87"/>
      <c r="U284" s="88"/>
      <c r="V284" s="97"/>
    </row>
    <row r="285" spans="1:22" s="38" customFormat="1" x14ac:dyDescent="0.3">
      <c r="A285" s="113"/>
      <c r="B285" s="113"/>
      <c r="C285" s="96"/>
      <c r="D285" s="51"/>
      <c r="E285" s="98"/>
      <c r="F285" s="95" t="str">
        <f>'II skyrius'!G92</f>
        <v>(2020)</v>
      </c>
      <c r="G285" s="96"/>
      <c r="H285" s="96" t="str">
        <f>'II skyrius'!H92</f>
        <v>(2024)</v>
      </c>
      <c r="I285" s="96" t="str">
        <f>'II skyrius'!I92</f>
        <v>(2028)</v>
      </c>
      <c r="J285" s="86"/>
      <c r="K285" s="87"/>
      <c r="L285" s="87"/>
      <c r="M285" s="87"/>
      <c r="N285" s="87"/>
      <c r="O285" s="87"/>
      <c r="P285" s="87"/>
      <c r="Q285" s="87"/>
      <c r="R285" s="87"/>
      <c r="S285" s="87"/>
      <c r="T285" s="87"/>
      <c r="U285" s="88"/>
      <c r="V285" s="98"/>
    </row>
    <row r="286" spans="1:22" s="38" customFormat="1" ht="84" x14ac:dyDescent="0.3">
      <c r="A286" s="81"/>
      <c r="B286" s="81"/>
      <c r="C286" s="108" t="s">
        <v>603</v>
      </c>
      <c r="D286" s="51"/>
      <c r="E286" s="66" t="s">
        <v>125</v>
      </c>
      <c r="F286" s="94">
        <f>'II skyrius'!G93</f>
        <v>0</v>
      </c>
      <c r="G286" s="94">
        <v>0</v>
      </c>
      <c r="H286" s="94">
        <f>'II skyrius'!H93</f>
        <v>0</v>
      </c>
      <c r="I286" s="94">
        <f>'II skyrius'!I93</f>
        <v>70.72</v>
      </c>
      <c r="J286" s="86"/>
      <c r="K286" s="87"/>
      <c r="L286" s="87"/>
      <c r="M286" s="87"/>
      <c r="N286" s="87"/>
      <c r="O286" s="87"/>
      <c r="P286" s="87"/>
      <c r="Q286" s="87"/>
      <c r="R286" s="87"/>
      <c r="S286" s="87"/>
      <c r="T286" s="87"/>
      <c r="U286" s="88"/>
      <c r="V286" s="66"/>
    </row>
    <row r="287" spans="1:22" s="38" customFormat="1" hidden="1" x14ac:dyDescent="0.3">
      <c r="A287" s="81"/>
      <c r="B287" s="81"/>
      <c r="C287" s="72"/>
      <c r="D287" s="51"/>
      <c r="E287" s="97">
        <v>0</v>
      </c>
      <c r="F287" s="72" t="str">
        <f>'II skyrius'!G94</f>
        <v>(2020)</v>
      </c>
      <c r="G287" s="72"/>
      <c r="H287" s="72"/>
      <c r="I287" s="72"/>
      <c r="J287" s="86"/>
      <c r="K287" s="87"/>
      <c r="L287" s="87"/>
      <c r="M287" s="87"/>
      <c r="N287" s="87"/>
      <c r="O287" s="87"/>
      <c r="P287" s="87"/>
      <c r="Q287" s="87"/>
      <c r="R287" s="87"/>
      <c r="S287" s="87"/>
      <c r="T287" s="87"/>
      <c r="U287" s="88"/>
      <c r="V287" s="97"/>
    </row>
    <row r="288" spans="1:22" s="38" customFormat="1" x14ac:dyDescent="0.3">
      <c r="A288" s="113"/>
      <c r="B288" s="113"/>
      <c r="C288" s="96"/>
      <c r="D288" s="51"/>
      <c r="E288" s="98"/>
      <c r="F288" s="95" t="str">
        <f>'II skyrius'!G94</f>
        <v>(2020)</v>
      </c>
      <c r="G288" s="96"/>
      <c r="H288" s="96" t="str">
        <f>'II skyrius'!H94</f>
        <v>(2024)</v>
      </c>
      <c r="I288" s="96" t="str">
        <f>'II skyrius'!I94</f>
        <v>(2029)</v>
      </c>
      <c r="J288" s="86"/>
      <c r="K288" s="87"/>
      <c r="L288" s="87"/>
      <c r="M288" s="87"/>
      <c r="N288" s="87"/>
      <c r="O288" s="87"/>
      <c r="P288" s="87"/>
      <c r="Q288" s="87"/>
      <c r="R288" s="87"/>
      <c r="S288" s="87"/>
      <c r="T288" s="87"/>
      <c r="U288" s="88"/>
      <c r="V288" s="98"/>
    </row>
    <row r="289" spans="1:22" s="38" customFormat="1" ht="60" x14ac:dyDescent="0.3">
      <c r="A289" s="81"/>
      <c r="B289" s="81"/>
      <c r="C289" s="108" t="s">
        <v>602</v>
      </c>
      <c r="D289" s="51"/>
      <c r="E289" s="66" t="s">
        <v>127</v>
      </c>
      <c r="F289" s="94">
        <f>'II skyrius'!G95</f>
        <v>0</v>
      </c>
      <c r="G289" s="94">
        <v>0</v>
      </c>
      <c r="H289" s="94">
        <f>'II skyrius'!H95</f>
        <v>0</v>
      </c>
      <c r="I289" s="94">
        <f>'II skyrius'!I95</f>
        <v>566538</v>
      </c>
      <c r="J289" s="86"/>
      <c r="K289" s="87"/>
      <c r="L289" s="87"/>
      <c r="M289" s="87"/>
      <c r="N289" s="87"/>
      <c r="O289" s="87"/>
      <c r="P289" s="87"/>
      <c r="Q289" s="87"/>
      <c r="R289" s="87"/>
      <c r="S289" s="87"/>
      <c r="T289" s="87"/>
      <c r="U289" s="88"/>
      <c r="V289" s="66"/>
    </row>
    <row r="290" spans="1:22" s="38" customFormat="1" hidden="1" x14ac:dyDescent="0.3">
      <c r="A290" s="81"/>
      <c r="B290" s="81"/>
      <c r="C290" s="72"/>
      <c r="D290" s="51"/>
      <c r="E290" s="97">
        <v>0</v>
      </c>
      <c r="F290" s="72" t="str">
        <f>'II skyrius'!G96</f>
        <v>(2020)</v>
      </c>
      <c r="G290" s="72"/>
      <c r="H290" s="72"/>
      <c r="I290" s="72"/>
      <c r="J290" s="86"/>
      <c r="K290" s="87"/>
      <c r="L290" s="87"/>
      <c r="M290" s="87"/>
      <c r="N290" s="87"/>
      <c r="O290" s="87"/>
      <c r="P290" s="87"/>
      <c r="Q290" s="87"/>
      <c r="R290" s="87"/>
      <c r="S290" s="87"/>
      <c r="T290" s="87"/>
      <c r="U290" s="88"/>
      <c r="V290" s="97"/>
    </row>
    <row r="291" spans="1:22" s="38" customFormat="1" x14ac:dyDescent="0.3">
      <c r="A291" s="113"/>
      <c r="B291" s="113"/>
      <c r="C291" s="96"/>
      <c r="D291" s="51"/>
      <c r="E291" s="98"/>
      <c r="F291" s="95" t="str">
        <f>'II skyrius'!G96</f>
        <v>(2020)</v>
      </c>
      <c r="G291" s="96"/>
      <c r="H291" s="96" t="str">
        <f>'II skyrius'!H96</f>
        <v>(2024)</v>
      </c>
      <c r="I291" s="96" t="str">
        <f>'II skyrius'!I96</f>
        <v>(2029)</v>
      </c>
      <c r="J291" s="86"/>
      <c r="K291" s="87"/>
      <c r="L291" s="87"/>
      <c r="M291" s="87"/>
      <c r="N291" s="87"/>
      <c r="O291" s="87"/>
      <c r="P291" s="87"/>
      <c r="Q291" s="87"/>
      <c r="R291" s="87"/>
      <c r="S291" s="87"/>
      <c r="T291" s="87"/>
      <c r="U291" s="88"/>
      <c r="V291" s="98"/>
    </row>
    <row r="292" spans="1:22" s="38" customFormat="1" ht="60" x14ac:dyDescent="0.3">
      <c r="A292" s="81"/>
      <c r="B292" s="81"/>
      <c r="C292" s="108" t="s">
        <v>604</v>
      </c>
      <c r="D292" s="51"/>
      <c r="E292" s="66" t="s">
        <v>128</v>
      </c>
      <c r="F292" s="94">
        <f>'II skyrius'!G97</f>
        <v>0</v>
      </c>
      <c r="G292" s="94">
        <v>0</v>
      </c>
      <c r="H292" s="94">
        <f>'II skyrius'!H97</f>
        <v>0</v>
      </c>
      <c r="I292" s="94">
        <f>'II skyrius'!I97</f>
        <v>30232</v>
      </c>
      <c r="J292" s="86"/>
      <c r="K292" s="87"/>
      <c r="L292" s="87"/>
      <c r="M292" s="87"/>
      <c r="N292" s="87"/>
      <c r="O292" s="87"/>
      <c r="P292" s="87"/>
      <c r="Q292" s="87"/>
      <c r="R292" s="87"/>
      <c r="S292" s="87"/>
      <c r="T292" s="87"/>
      <c r="U292" s="88"/>
      <c r="V292" s="66"/>
    </row>
    <row r="293" spans="1:22" s="38" customFormat="1" hidden="1" x14ac:dyDescent="0.3">
      <c r="A293" s="81"/>
      <c r="B293" s="81"/>
      <c r="C293" s="72"/>
      <c r="D293" s="51"/>
      <c r="E293" s="97">
        <v>0</v>
      </c>
      <c r="F293" s="72" t="str">
        <f>'II skyrius'!G98</f>
        <v>(2020)</v>
      </c>
      <c r="G293" s="72"/>
      <c r="H293" s="72"/>
      <c r="I293" s="72"/>
      <c r="J293" s="86"/>
      <c r="K293" s="87"/>
      <c r="L293" s="87"/>
      <c r="M293" s="87"/>
      <c r="N293" s="87"/>
      <c r="O293" s="87"/>
      <c r="P293" s="87"/>
      <c r="Q293" s="87"/>
      <c r="R293" s="87"/>
      <c r="S293" s="87"/>
      <c r="T293" s="87"/>
      <c r="U293" s="88"/>
      <c r="V293" s="97"/>
    </row>
    <row r="294" spans="1:22" s="38" customFormat="1" x14ac:dyDescent="0.3">
      <c r="A294" s="113"/>
      <c r="B294" s="113"/>
      <c r="C294" s="96"/>
      <c r="D294" s="51"/>
      <c r="E294" s="98"/>
      <c r="F294" s="95" t="str">
        <f>'II skyrius'!G98</f>
        <v>(2020)</v>
      </c>
      <c r="G294" s="96"/>
      <c r="H294" s="96" t="str">
        <f>'II skyrius'!H98</f>
        <v>(2024)</v>
      </c>
      <c r="I294" s="96" t="str">
        <f>'II skyrius'!I98</f>
        <v>(2029)</v>
      </c>
      <c r="J294" s="86"/>
      <c r="K294" s="87"/>
      <c r="L294" s="87"/>
      <c r="M294" s="87"/>
      <c r="N294" s="87"/>
      <c r="O294" s="87"/>
      <c r="P294" s="87"/>
      <c r="Q294" s="87"/>
      <c r="R294" s="87"/>
      <c r="S294" s="87"/>
      <c r="T294" s="87"/>
      <c r="U294" s="88"/>
      <c r="V294" s="98"/>
    </row>
    <row r="295" spans="1:22" ht="91.2" x14ac:dyDescent="0.3">
      <c r="A295" s="63" t="s">
        <v>856</v>
      </c>
      <c r="B295" s="63" t="str">
        <f>'III skyrius'!C23</f>
        <v>Turizmo skatinimas, darbo vietų pasiekiamumo ir viešųjų paslaugų prieinamumo didinimas</v>
      </c>
      <c r="C295" s="89"/>
      <c r="D295" s="90"/>
      <c r="E295" s="90"/>
      <c r="F295" s="106"/>
      <c r="G295" s="106"/>
      <c r="H295" s="106"/>
      <c r="I295" s="107"/>
      <c r="J295" s="67">
        <v>0</v>
      </c>
      <c r="K295" s="67">
        <v>0</v>
      </c>
      <c r="L295" s="67">
        <v>0</v>
      </c>
      <c r="M295" s="67">
        <v>0</v>
      </c>
      <c r="N295" s="67">
        <v>0</v>
      </c>
      <c r="O295" s="67">
        <v>0</v>
      </c>
      <c r="P295" s="67">
        <v>0</v>
      </c>
      <c r="Q295" s="67">
        <v>0</v>
      </c>
      <c r="R295" s="67">
        <v>0</v>
      </c>
      <c r="S295" s="67">
        <v>0</v>
      </c>
      <c r="T295" s="67">
        <v>0</v>
      </c>
      <c r="U295" s="67">
        <v>0</v>
      </c>
      <c r="V295" s="51"/>
    </row>
    <row r="296" spans="1:22" hidden="1" x14ac:dyDescent="0.3">
      <c r="A296" s="41"/>
      <c r="B296" s="41"/>
      <c r="C296" s="42"/>
      <c r="D296" s="42"/>
      <c r="E296" s="43"/>
      <c r="F296" s="50"/>
      <c r="G296" s="50"/>
      <c r="H296" s="50"/>
      <c r="I296" s="50"/>
      <c r="J296" s="49"/>
      <c r="K296" s="49"/>
      <c r="L296" s="49"/>
      <c r="M296" s="49"/>
      <c r="N296" s="49"/>
      <c r="O296" s="49"/>
      <c r="P296" s="49"/>
      <c r="Q296" s="49"/>
      <c r="R296" s="49"/>
      <c r="S296" s="49"/>
      <c r="T296" s="49"/>
      <c r="U296" s="49"/>
      <c r="V296" s="42"/>
    </row>
    <row r="297" spans="1:22" hidden="1" x14ac:dyDescent="0.3">
      <c r="A297" s="41"/>
      <c r="B297" s="41"/>
      <c r="C297" s="42"/>
      <c r="D297" s="42"/>
      <c r="E297" s="43"/>
      <c r="F297" s="50"/>
      <c r="G297" s="50"/>
      <c r="H297" s="50"/>
      <c r="I297" s="50"/>
      <c r="J297" s="49"/>
      <c r="K297" s="49"/>
      <c r="L297" s="49"/>
      <c r="M297" s="49"/>
      <c r="N297" s="49"/>
      <c r="O297" s="49"/>
      <c r="P297" s="49"/>
      <c r="Q297" s="49"/>
      <c r="R297" s="49"/>
      <c r="S297" s="49"/>
      <c r="T297" s="49"/>
      <c r="U297" s="49"/>
      <c r="V297" s="42"/>
    </row>
    <row r="298" spans="1:22" hidden="1" x14ac:dyDescent="0.3">
      <c r="A298" s="41"/>
      <c r="B298" s="41"/>
      <c r="C298" s="42"/>
      <c r="D298" s="42"/>
      <c r="E298" s="43"/>
      <c r="F298" s="50"/>
      <c r="G298" s="50"/>
      <c r="H298" s="50"/>
      <c r="I298" s="50"/>
      <c r="J298" s="49"/>
      <c r="K298" s="49"/>
      <c r="L298" s="49"/>
      <c r="M298" s="49"/>
      <c r="N298" s="49"/>
      <c r="O298" s="49"/>
      <c r="P298" s="49"/>
      <c r="Q298" s="49"/>
      <c r="R298" s="49"/>
      <c r="S298" s="49"/>
      <c r="T298" s="49"/>
      <c r="U298" s="49"/>
      <c r="V298" s="42"/>
    </row>
    <row r="299" spans="1:22" x14ac:dyDescent="0.3">
      <c r="I299" s="121" t="s">
        <v>857</v>
      </c>
      <c r="J299" s="122">
        <f t="shared" ref="J299:U299" si="30">J12+J76</f>
        <v>144290162.34999999</v>
      </c>
      <c r="K299" s="122">
        <f t="shared" si="30"/>
        <v>89869773.939999998</v>
      </c>
      <c r="L299" s="122">
        <f t="shared" si="30"/>
        <v>0</v>
      </c>
      <c r="M299" s="122">
        <f t="shared" si="30"/>
        <v>54420388.410000011</v>
      </c>
      <c r="N299" s="122">
        <f t="shared" si="30"/>
        <v>0</v>
      </c>
      <c r="O299" s="122">
        <f t="shared" si="30"/>
        <v>0</v>
      </c>
      <c r="P299" s="122">
        <f t="shared" si="30"/>
        <v>0</v>
      </c>
      <c r="Q299" s="122">
        <f t="shared" si="30"/>
        <v>0</v>
      </c>
      <c r="R299" s="122">
        <f t="shared" si="30"/>
        <v>0</v>
      </c>
      <c r="S299" s="122">
        <f t="shared" si="30"/>
        <v>0</v>
      </c>
      <c r="T299" s="122">
        <f t="shared" si="30"/>
        <v>0</v>
      </c>
      <c r="U299" s="122">
        <f t="shared" si="30"/>
        <v>0</v>
      </c>
    </row>
    <row r="301" spans="1:22" ht="65.25" customHeight="1" x14ac:dyDescent="0.3">
      <c r="A301" s="503" t="s">
        <v>858</v>
      </c>
      <c r="B301" s="503"/>
      <c r="C301" s="503"/>
      <c r="D301" s="503"/>
      <c r="E301" s="503"/>
      <c r="F301" s="503"/>
      <c r="G301" s="503"/>
      <c r="H301" s="504">
        <f>K302</f>
        <v>34.148878365926272</v>
      </c>
      <c r="I301" s="505"/>
      <c r="J301" s="505"/>
      <c r="K301" s="505"/>
      <c r="L301" s="505"/>
      <c r="M301" s="505"/>
    </row>
    <row r="302" spans="1:22" ht="65.25" hidden="1" customHeight="1" x14ac:dyDescent="0.3">
      <c r="A302" s="44"/>
      <c r="B302" s="44"/>
      <c r="C302" s="44"/>
      <c r="D302" s="44"/>
      <c r="E302" s="44"/>
      <c r="F302" s="44"/>
      <c r="G302" s="44"/>
      <c r="H302" s="75"/>
      <c r="I302" s="45"/>
      <c r="J302" s="45"/>
      <c r="K302" s="45">
        <f>K299*L302/M302</f>
        <v>34.148878365926272</v>
      </c>
      <c r="L302" s="45">
        <v>100</v>
      </c>
      <c r="M302" s="76">
        <v>263170500</v>
      </c>
    </row>
    <row r="303" spans="1:22" ht="65.25" customHeight="1" x14ac:dyDescent="0.3">
      <c r="A303" s="503" t="s">
        <v>859</v>
      </c>
      <c r="B303" s="503"/>
      <c r="C303" s="503"/>
      <c r="D303" s="503"/>
      <c r="E303" s="503"/>
      <c r="F303" s="503"/>
      <c r="G303" s="503"/>
      <c r="H303" s="506">
        <v>0</v>
      </c>
      <c r="I303" s="507"/>
      <c r="J303" s="507"/>
      <c r="K303" s="507"/>
      <c r="L303" s="507"/>
      <c r="M303" s="507"/>
    </row>
    <row r="304" spans="1:22" ht="65.25" customHeight="1" x14ac:dyDescent="0.3">
      <c r="A304" s="503" t="s">
        <v>860</v>
      </c>
      <c r="B304" s="503"/>
      <c r="C304" s="503"/>
      <c r="D304" s="503"/>
      <c r="E304" s="503"/>
      <c r="F304" s="503"/>
      <c r="G304" s="503"/>
      <c r="H304" s="506">
        <v>0</v>
      </c>
      <c r="I304" s="507"/>
      <c r="J304" s="507"/>
      <c r="K304" s="507"/>
      <c r="L304" s="507"/>
      <c r="M304" s="507"/>
    </row>
    <row r="306" spans="1:1" x14ac:dyDescent="0.3">
      <c r="A306" s="55" t="s">
        <v>861</v>
      </c>
    </row>
    <row r="307" spans="1:1" ht="17.399999999999999" x14ac:dyDescent="0.3">
      <c r="A307" s="55" t="s">
        <v>862</v>
      </c>
    </row>
    <row r="308" spans="1:1" ht="17.399999999999999" x14ac:dyDescent="0.3">
      <c r="A308" s="55" t="s">
        <v>863</v>
      </c>
    </row>
    <row r="309" spans="1:1" ht="17.399999999999999" x14ac:dyDescent="0.3">
      <c r="A309" s="55" t="s">
        <v>864</v>
      </c>
    </row>
  </sheetData>
  <mergeCells count="16">
    <mergeCell ref="A304:G304"/>
    <mergeCell ref="H304:M304"/>
    <mergeCell ref="A8:V8"/>
    <mergeCell ref="A9:A10"/>
    <mergeCell ref="B9:B10"/>
    <mergeCell ref="C9:I9"/>
    <mergeCell ref="J9:M9"/>
    <mergeCell ref="N9:Q9"/>
    <mergeCell ref="R9:U9"/>
    <mergeCell ref="V9:V10"/>
    <mergeCell ref="S3:V3"/>
    <mergeCell ref="V1:Y1"/>
    <mergeCell ref="A301:G301"/>
    <mergeCell ref="H301:M301"/>
    <mergeCell ref="A303:G303"/>
    <mergeCell ref="H303:M303"/>
  </mergeCells>
  <pageMargins left="0.23622047244094491" right="0.23622047244094491" top="0.74803149606299213" bottom="0.74803149606299213" header="0.31496062992125984" footer="0.31496062992125984"/>
  <pageSetup paperSize="9" scale="60" orientation="landscape" r:id="rId1"/>
  <headerFooter differentFirst="1">
    <oddHeader>&amp;C&amp;"Times New Roman,Regular"&amp;P</oddHeader>
  </headerFooter>
  <rowBreaks count="14" manualBreakCount="14">
    <brk id="33" max="21" man="1"/>
    <brk id="53" max="21" man="1"/>
    <brk id="75" max="21" man="1"/>
    <brk id="118" max="21" man="1"/>
    <brk id="139" max="21" man="1"/>
    <brk id="155" max="21" man="1"/>
    <brk id="176" max="21" man="1"/>
    <brk id="193" max="21" man="1"/>
    <brk id="208" max="16383" man="1"/>
    <brk id="224" max="21" man="1"/>
    <brk id="247" max="21" man="1"/>
    <brk id="258" max="21" man="1"/>
    <brk id="269" max="21" man="1"/>
    <brk id="294"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4C7AD-7979-4D9E-A806-25715E5A1C9A}">
  <sheetPr>
    <pageSetUpPr fitToPage="1"/>
  </sheetPr>
  <dimension ref="A2:N48"/>
  <sheetViews>
    <sheetView zoomScale="70" zoomScaleNormal="70" workbookViewId="0">
      <pane xSplit="8" ySplit="8" topLeftCell="I9" activePane="bottomRight" state="frozen"/>
      <selection pane="topRight" activeCell="D9" sqref="D9:D18"/>
      <selection pane="bottomLeft" activeCell="D9" sqref="D9:D18"/>
      <selection pane="bottomRight" activeCell="S13" sqref="S13"/>
    </sheetView>
  </sheetViews>
  <sheetFormatPr defaultRowHeight="14.4" x14ac:dyDescent="0.3"/>
  <cols>
    <col min="1" max="1" width="4" customWidth="1"/>
    <col min="2" max="2" width="6.44140625" customWidth="1"/>
    <col min="3" max="3" width="27" customWidth="1"/>
    <col min="4" max="4" width="17.88671875" customWidth="1"/>
    <col min="5" max="5" width="19.5546875" customWidth="1"/>
    <col min="6" max="6" width="18.44140625" customWidth="1"/>
    <col min="7" max="7" width="16" customWidth="1"/>
    <col min="8" max="8" width="27" customWidth="1"/>
    <col min="9" max="9" width="15.5546875" customWidth="1"/>
    <col min="10" max="10" width="17.44140625" customWidth="1"/>
    <col min="11" max="11" width="23.109375" customWidth="1"/>
    <col min="12" max="12" width="20.5546875" customWidth="1"/>
  </cols>
  <sheetData>
    <row r="2" spans="1:14" s="7" customFormat="1" ht="15.6" x14ac:dyDescent="0.3">
      <c r="B2" s="270" t="s">
        <v>129</v>
      </c>
      <c r="C2" s="270"/>
      <c r="D2" s="270"/>
      <c r="E2" s="270"/>
      <c r="F2" s="270"/>
      <c r="G2" s="270"/>
      <c r="H2" s="270"/>
      <c r="I2" s="270"/>
      <c r="J2" s="270"/>
      <c r="K2" s="270"/>
      <c r="L2" s="270"/>
    </row>
    <row r="3" spans="1:14" s="7" customFormat="1" ht="15.6" x14ac:dyDescent="0.3">
      <c r="B3" s="270" t="s">
        <v>130</v>
      </c>
      <c r="C3" s="270"/>
      <c r="D3" s="270"/>
      <c r="E3" s="270"/>
      <c r="F3" s="270"/>
      <c r="G3" s="270"/>
      <c r="H3" s="270"/>
      <c r="I3" s="270"/>
      <c r="J3" s="270"/>
      <c r="K3" s="270"/>
      <c r="L3" s="270"/>
    </row>
    <row r="4" spans="1:14" s="7" customFormat="1" ht="15.6" x14ac:dyDescent="0.3"/>
    <row r="5" spans="1:14" s="7" customFormat="1" ht="15.6" x14ac:dyDescent="0.3">
      <c r="B5" s="248" t="s">
        <v>131</v>
      </c>
      <c r="C5" s="248"/>
      <c r="D5" s="248"/>
      <c r="E5" s="248"/>
    </row>
    <row r="6" spans="1:14" ht="31.35" customHeight="1" x14ac:dyDescent="0.3">
      <c r="B6" s="249" t="s">
        <v>3</v>
      </c>
      <c r="C6" s="249" t="s">
        <v>132</v>
      </c>
      <c r="D6" s="249"/>
      <c r="E6" s="249" t="s">
        <v>133</v>
      </c>
      <c r="F6" s="249" t="s">
        <v>134</v>
      </c>
      <c r="G6" s="249" t="s">
        <v>135</v>
      </c>
      <c r="H6" s="249" t="s">
        <v>136</v>
      </c>
      <c r="I6" s="249" t="s">
        <v>137</v>
      </c>
      <c r="J6" s="249" t="s">
        <v>138</v>
      </c>
      <c r="K6" s="249"/>
      <c r="L6" s="249"/>
      <c r="M6" s="1"/>
    </row>
    <row r="7" spans="1:14" ht="64.349999999999994" customHeight="1" x14ac:dyDescent="0.3">
      <c r="B7" s="249"/>
      <c r="C7" s="3" t="s">
        <v>139</v>
      </c>
      <c r="D7" s="3" t="s">
        <v>140</v>
      </c>
      <c r="E7" s="249"/>
      <c r="F7" s="249"/>
      <c r="G7" s="249"/>
      <c r="H7" s="249"/>
      <c r="I7" s="249"/>
      <c r="J7" s="3" t="s">
        <v>141</v>
      </c>
      <c r="K7" s="3" t="s">
        <v>142</v>
      </c>
      <c r="L7" s="3" t="s">
        <v>143</v>
      </c>
      <c r="M7" s="1"/>
    </row>
    <row r="8" spans="1:14" ht="15.6" x14ac:dyDescent="0.3">
      <c r="B8" s="5">
        <v>1</v>
      </c>
      <c r="C8" s="5">
        <v>2</v>
      </c>
      <c r="D8" s="5">
        <v>3</v>
      </c>
      <c r="E8" s="5">
        <v>4</v>
      </c>
      <c r="F8" s="5">
        <v>5</v>
      </c>
      <c r="G8" s="5">
        <v>6</v>
      </c>
      <c r="H8" s="5">
        <v>7</v>
      </c>
      <c r="I8" s="5">
        <v>8</v>
      </c>
      <c r="J8" s="5">
        <v>9</v>
      </c>
      <c r="K8" s="5">
        <v>10</v>
      </c>
      <c r="L8" s="5">
        <v>11</v>
      </c>
    </row>
    <row r="9" spans="1:14" ht="140.4" x14ac:dyDescent="0.3">
      <c r="B9" s="175" t="s">
        <v>15</v>
      </c>
      <c r="C9" s="175" t="s">
        <v>144</v>
      </c>
      <c r="D9" s="175" t="s">
        <v>145</v>
      </c>
      <c r="E9" s="175" t="s">
        <v>146</v>
      </c>
      <c r="F9" s="8" t="s">
        <v>20</v>
      </c>
      <c r="G9" s="8" t="s">
        <v>20</v>
      </c>
      <c r="H9" s="175" t="s">
        <v>147</v>
      </c>
      <c r="I9" s="175" t="s">
        <v>148</v>
      </c>
      <c r="J9" s="25">
        <f>'IV skyrius VII skirsnis'!I61</f>
        <v>8878211.9299999997</v>
      </c>
      <c r="K9" s="9">
        <f>'IV skyrius VII skirsnis'!L61</f>
        <v>7530164.9100000001</v>
      </c>
      <c r="L9" s="9">
        <v>0</v>
      </c>
    </row>
    <row r="10" spans="1:14" ht="93.6" x14ac:dyDescent="0.3">
      <c r="A10" s="142"/>
      <c r="B10" s="175" t="s">
        <v>149</v>
      </c>
      <c r="C10" s="175" t="s">
        <v>150</v>
      </c>
      <c r="D10" s="175" t="s">
        <v>151</v>
      </c>
      <c r="E10" s="175" t="s">
        <v>44</v>
      </c>
      <c r="F10" s="8" t="s">
        <v>20</v>
      </c>
      <c r="G10" s="8" t="s">
        <v>20</v>
      </c>
      <c r="H10" s="175" t="s">
        <v>152</v>
      </c>
      <c r="I10" s="175" t="s">
        <v>148</v>
      </c>
      <c r="J10" s="9">
        <f>'IV skyrius III skirsnis'!I49</f>
        <v>280285.45999999996</v>
      </c>
      <c r="K10" s="9">
        <f>'IV skyrius III skirsnis'!L49</f>
        <v>238242.63999999998</v>
      </c>
      <c r="L10" s="9">
        <v>0</v>
      </c>
      <c r="M10" s="142"/>
      <c r="N10" s="142"/>
    </row>
    <row r="11" spans="1:14" ht="140.4" x14ac:dyDescent="0.3">
      <c r="A11" s="142"/>
      <c r="B11" s="175" t="s">
        <v>153</v>
      </c>
      <c r="C11" s="175" t="s">
        <v>154</v>
      </c>
      <c r="D11" s="175" t="s">
        <v>155</v>
      </c>
      <c r="E11" s="175" t="s">
        <v>156</v>
      </c>
      <c r="F11" s="8" t="s">
        <v>20</v>
      </c>
      <c r="G11" s="8" t="s">
        <v>20</v>
      </c>
      <c r="H11" s="175" t="s">
        <v>147</v>
      </c>
      <c r="I11" s="175" t="s">
        <v>148</v>
      </c>
      <c r="J11" s="9">
        <f>'IV skyrius XI skirsnis'!I57</f>
        <v>3293254.17</v>
      </c>
      <c r="K11" s="9">
        <f>'IV skyrius XI skirsnis'!L57</f>
        <v>2799258.13</v>
      </c>
      <c r="L11" s="9">
        <v>0</v>
      </c>
      <c r="M11" s="142"/>
      <c r="N11" s="142"/>
    </row>
    <row r="12" spans="1:14" ht="95.4" customHeight="1" x14ac:dyDescent="0.3">
      <c r="A12" s="142"/>
      <c r="B12" s="175" t="s">
        <v>157</v>
      </c>
      <c r="C12" s="175" t="s">
        <v>158</v>
      </c>
      <c r="D12" s="175" t="s">
        <v>159</v>
      </c>
      <c r="E12" s="175" t="s">
        <v>52</v>
      </c>
      <c r="F12" s="176" t="s">
        <v>20</v>
      </c>
      <c r="G12" s="8" t="s">
        <v>20</v>
      </c>
      <c r="H12" s="175" t="s">
        <v>160</v>
      </c>
      <c r="I12" s="175" t="s">
        <v>148</v>
      </c>
      <c r="J12" s="9">
        <f>'IV skyrius VI skirsnis'!I94</f>
        <v>54392191.740000002</v>
      </c>
      <c r="K12" s="9">
        <f>'IV skyrius VI skirsnis'!L94</f>
        <v>41735763.189999998</v>
      </c>
      <c r="L12" s="9">
        <v>0</v>
      </c>
      <c r="M12" s="142"/>
      <c r="N12" s="142"/>
    </row>
    <row r="13" spans="1:14" ht="95.4" customHeight="1" x14ac:dyDescent="0.3">
      <c r="A13" s="142"/>
      <c r="B13" s="175" t="s">
        <v>161</v>
      </c>
      <c r="C13" s="175" t="s">
        <v>162</v>
      </c>
      <c r="D13" s="175" t="s">
        <v>163</v>
      </c>
      <c r="E13" s="175" t="s">
        <v>56</v>
      </c>
      <c r="F13" s="176" t="s">
        <v>20</v>
      </c>
      <c r="G13" s="8" t="s">
        <v>20</v>
      </c>
      <c r="H13" s="175" t="s">
        <v>152</v>
      </c>
      <c r="I13" s="175" t="s">
        <v>148</v>
      </c>
      <c r="J13" s="9">
        <f>'IV skyrius XV skirsnis'!I45</f>
        <v>84706</v>
      </c>
      <c r="K13" s="9">
        <f>'IV skyrius XV skirsnis'!L45</f>
        <v>72000</v>
      </c>
      <c r="L13" s="9">
        <v>0</v>
      </c>
      <c r="M13" s="142"/>
      <c r="N13" s="142"/>
    </row>
    <row r="14" spans="1:14" ht="93.6" x14ac:dyDescent="0.3">
      <c r="A14" s="142"/>
      <c r="B14" s="175" t="s">
        <v>164</v>
      </c>
      <c r="C14" s="175" t="s">
        <v>165</v>
      </c>
      <c r="D14" s="175" t="s">
        <v>166</v>
      </c>
      <c r="E14" s="175" t="s">
        <v>87</v>
      </c>
      <c r="F14" s="8" t="s">
        <v>20</v>
      </c>
      <c r="G14" s="8" t="s">
        <v>20</v>
      </c>
      <c r="H14" s="175" t="s">
        <v>152</v>
      </c>
      <c r="I14" s="175" t="s">
        <v>148</v>
      </c>
      <c r="J14" s="9">
        <f>'IV skyrius V skirsnis'!I65</f>
        <v>8024812.9399999995</v>
      </c>
      <c r="K14" s="9">
        <f>'IV skyrius V skirsnis'!L65</f>
        <v>6816690.7599999998</v>
      </c>
      <c r="L14" s="9">
        <v>0</v>
      </c>
      <c r="M14" s="142"/>
      <c r="N14" s="142"/>
    </row>
    <row r="15" spans="1:14" ht="93.6" x14ac:dyDescent="0.3">
      <c r="A15" s="142"/>
      <c r="B15" s="175" t="s">
        <v>167</v>
      </c>
      <c r="C15" s="175" t="s">
        <v>168</v>
      </c>
      <c r="D15" s="175" t="s">
        <v>169</v>
      </c>
      <c r="E15" s="175" t="s">
        <v>91</v>
      </c>
      <c r="F15" s="8" t="s">
        <v>20</v>
      </c>
      <c r="G15" s="8" t="s">
        <v>20</v>
      </c>
      <c r="H15" s="175" t="s">
        <v>152</v>
      </c>
      <c r="I15" s="175" t="s">
        <v>148</v>
      </c>
      <c r="J15" s="9">
        <f>'IV skyrius IX skirsnis'!I85</f>
        <v>7124644.7999999998</v>
      </c>
      <c r="K15" s="9">
        <f>'IV skyrius IX skirsnis'!L85</f>
        <v>6055935.9100000001</v>
      </c>
      <c r="L15" s="9">
        <v>0</v>
      </c>
      <c r="M15" s="142"/>
      <c r="N15" s="142"/>
    </row>
    <row r="16" spans="1:14" ht="93.6" x14ac:dyDescent="0.3">
      <c r="A16" s="142"/>
      <c r="B16" s="175" t="s">
        <v>170</v>
      </c>
      <c r="C16" s="175" t="s">
        <v>171</v>
      </c>
      <c r="D16" s="175" t="s">
        <v>172</v>
      </c>
      <c r="E16" s="175" t="s">
        <v>91</v>
      </c>
      <c r="F16" s="8" t="s">
        <v>20</v>
      </c>
      <c r="G16" s="8" t="s">
        <v>20</v>
      </c>
      <c r="H16" s="175" t="s">
        <v>152</v>
      </c>
      <c r="I16" s="175" t="s">
        <v>148</v>
      </c>
      <c r="J16" s="9">
        <f>'IV skyrius X skirsnis'!I61</f>
        <v>9117648.1400000006</v>
      </c>
      <c r="K16" s="9">
        <f>'IV skyrius X skirsnis'!L61</f>
        <v>7750000</v>
      </c>
      <c r="L16" s="9">
        <v>0</v>
      </c>
      <c r="M16" s="142"/>
      <c r="N16" s="142"/>
    </row>
    <row r="17" spans="1:14" ht="93.6" x14ac:dyDescent="0.3">
      <c r="A17" s="142"/>
      <c r="B17" s="175" t="s">
        <v>173</v>
      </c>
      <c r="C17" s="175" t="s">
        <v>174</v>
      </c>
      <c r="D17" s="175" t="s">
        <v>175</v>
      </c>
      <c r="E17" s="175" t="s">
        <v>176</v>
      </c>
      <c r="F17" s="8" t="s">
        <v>20</v>
      </c>
      <c r="G17" s="8" t="s">
        <v>20</v>
      </c>
      <c r="H17" s="175" t="s">
        <v>152</v>
      </c>
      <c r="I17" s="175" t="s">
        <v>148</v>
      </c>
      <c r="J17" s="9">
        <f>'IV skyrius XIV skirsnis'!I61</f>
        <v>16863058.889999997</v>
      </c>
      <c r="K17" s="9">
        <f>'IV skyrius XIV skirsnis'!L61</f>
        <v>14333599.289999999</v>
      </c>
      <c r="L17" s="9">
        <v>0</v>
      </c>
      <c r="M17" s="142"/>
      <c r="N17" s="142"/>
    </row>
    <row r="18" spans="1:14" ht="96.6" customHeight="1" x14ac:dyDescent="0.3">
      <c r="A18" s="142"/>
      <c r="B18" s="175" t="s">
        <v>177</v>
      </c>
      <c r="C18" s="175" t="s">
        <v>178</v>
      </c>
      <c r="D18" s="175" t="s">
        <v>179</v>
      </c>
      <c r="E18" s="175" t="s">
        <v>97</v>
      </c>
      <c r="F18" s="8" t="s">
        <v>20</v>
      </c>
      <c r="G18" s="8" t="s">
        <v>20</v>
      </c>
      <c r="H18" s="175" t="s">
        <v>180</v>
      </c>
      <c r="I18" s="175" t="s">
        <v>148</v>
      </c>
      <c r="J18" s="9">
        <f>'IV skyrius VIII skirsinis'!I103</f>
        <v>3739376.09</v>
      </c>
      <c r="K18" s="9">
        <f>'IV skyrius VIII skirsinis'!L103</f>
        <v>3178468.7199999997</v>
      </c>
      <c r="L18" s="9">
        <v>0</v>
      </c>
      <c r="M18" s="142"/>
      <c r="N18" s="142"/>
    </row>
    <row r="19" spans="1:14" ht="93.6" x14ac:dyDescent="0.3">
      <c r="A19" s="142"/>
      <c r="B19" s="175" t="s">
        <v>181</v>
      </c>
      <c r="C19" s="175" t="s">
        <v>182</v>
      </c>
      <c r="D19" s="175" t="s">
        <v>183</v>
      </c>
      <c r="E19" s="175" t="s">
        <v>97</v>
      </c>
      <c r="F19" s="8" t="s">
        <v>20</v>
      </c>
      <c r="G19" s="8" t="s">
        <v>20</v>
      </c>
      <c r="H19" s="175" t="s">
        <v>152</v>
      </c>
      <c r="I19" s="175" t="s">
        <v>148</v>
      </c>
      <c r="J19" s="9">
        <f>'IV skyrius XIII skirsnis '!I125</f>
        <v>18777495.210000001</v>
      </c>
      <c r="K19" s="9">
        <f>'IV skyrius XIII skirsnis '!L125</f>
        <v>14550457.09</v>
      </c>
      <c r="L19" s="9">
        <v>0</v>
      </c>
      <c r="M19" s="142"/>
      <c r="N19" s="142"/>
    </row>
    <row r="20" spans="1:14" ht="93.6" x14ac:dyDescent="0.3">
      <c r="A20" s="142"/>
      <c r="B20" s="175" t="s">
        <v>184</v>
      </c>
      <c r="C20" s="175" t="s">
        <v>185</v>
      </c>
      <c r="D20" s="175" t="s">
        <v>186</v>
      </c>
      <c r="E20" s="175" t="s">
        <v>187</v>
      </c>
      <c r="F20" s="8" t="s">
        <v>20</v>
      </c>
      <c r="G20" s="8" t="s">
        <v>20</v>
      </c>
      <c r="H20" s="175" t="s">
        <v>152</v>
      </c>
      <c r="I20" s="183" t="s">
        <v>148</v>
      </c>
      <c r="J20" s="9">
        <f>'IV skyrius IV skirsnis'!I118</f>
        <v>66665610.129999995</v>
      </c>
      <c r="K20" s="9">
        <f>'IV skyrius IV skirsnis'!L118</f>
        <v>28395506.959999997</v>
      </c>
      <c r="L20" s="182">
        <v>0</v>
      </c>
      <c r="M20" s="142"/>
      <c r="N20" s="142"/>
    </row>
    <row r="21" spans="1:14" ht="152.4" customHeight="1" x14ac:dyDescent="0.3">
      <c r="A21" s="142"/>
      <c r="B21" s="175" t="s">
        <v>188</v>
      </c>
      <c r="C21" s="175" t="s">
        <v>189</v>
      </c>
      <c r="D21" s="175" t="s">
        <v>190</v>
      </c>
      <c r="E21" s="175" t="s">
        <v>111</v>
      </c>
      <c r="F21" s="8" t="s">
        <v>20</v>
      </c>
      <c r="G21" s="8" t="s">
        <v>20</v>
      </c>
      <c r="H21" s="178" t="s">
        <v>147</v>
      </c>
      <c r="I21" s="175" t="s">
        <v>148</v>
      </c>
      <c r="J21" s="9">
        <f>'IV skyrius II skirsnis'!I45</f>
        <v>270224</v>
      </c>
      <c r="K21" s="213">
        <f>'IV skyrius II skirsnis'!L45</f>
        <v>229690.4</v>
      </c>
      <c r="L21" s="9">
        <f>'IV skyrius II skirsnis'!J45</f>
        <v>0</v>
      </c>
      <c r="M21" s="142"/>
      <c r="N21" s="142"/>
    </row>
    <row r="22" spans="1:14" ht="93.6" x14ac:dyDescent="0.3">
      <c r="A22" s="142"/>
      <c r="B22" s="175" t="s">
        <v>191</v>
      </c>
      <c r="C22" s="175" t="s">
        <v>192</v>
      </c>
      <c r="D22" s="175" t="s">
        <v>193</v>
      </c>
      <c r="E22" s="175" t="s">
        <v>115</v>
      </c>
      <c r="F22" s="8" t="s">
        <v>20</v>
      </c>
      <c r="G22" s="8" t="s">
        <v>20</v>
      </c>
      <c r="H22" s="175" t="s">
        <v>152</v>
      </c>
      <c r="I22" s="175" t="s">
        <v>148</v>
      </c>
      <c r="J22" s="9">
        <f>'IV skyrius I skirsnis'!I196</f>
        <v>14657038.080000002</v>
      </c>
      <c r="K22" s="9">
        <f>'IV skyrius I skirsnis'!L196</f>
        <v>12453879.989999998</v>
      </c>
      <c r="L22" s="9">
        <f>'IV skyrius I skirsnis'!J196</f>
        <v>0</v>
      </c>
      <c r="M22" s="142"/>
      <c r="N22" s="142"/>
    </row>
    <row r="23" spans="1:14" ht="232.2" customHeight="1" x14ac:dyDescent="0.3">
      <c r="A23" s="142"/>
      <c r="B23" s="175" t="s">
        <v>194</v>
      </c>
      <c r="C23" s="175" t="s">
        <v>195</v>
      </c>
      <c r="D23" s="175" t="s">
        <v>196</v>
      </c>
      <c r="E23" s="175" t="s">
        <v>123</v>
      </c>
      <c r="F23" s="179" t="s">
        <v>197</v>
      </c>
      <c r="G23" s="8" t="s">
        <v>20</v>
      </c>
      <c r="H23" s="175" t="s">
        <v>152</v>
      </c>
      <c r="I23" s="175" t="s">
        <v>148</v>
      </c>
      <c r="J23" s="9">
        <f>'IV skyrius XII skirsnis'!I343</f>
        <v>144938392.95000002</v>
      </c>
      <c r="K23" s="9">
        <f>'IV skyrius XII skirsnis'!L343</f>
        <v>117030842.00000001</v>
      </c>
      <c r="L23" s="9">
        <f>'IV skyrius XII skirsnis'!J343</f>
        <v>1560643.3</v>
      </c>
      <c r="M23" s="142"/>
      <c r="N23" s="142"/>
    </row>
    <row r="24" spans="1:14" ht="15.6" x14ac:dyDescent="0.3">
      <c r="A24" s="142"/>
      <c r="B24" s="180"/>
      <c r="C24" s="269" t="s">
        <v>141</v>
      </c>
      <c r="D24" s="269"/>
      <c r="E24" s="269"/>
      <c r="F24" s="269"/>
      <c r="G24" s="269"/>
      <c r="H24" s="269"/>
      <c r="I24" s="269"/>
      <c r="J24" s="214">
        <f>SUM(J9:J23)</f>
        <v>357106950.53000003</v>
      </c>
      <c r="K24" s="214">
        <f>SUM(K9:K23)</f>
        <v>263170499.99000001</v>
      </c>
      <c r="L24" s="182">
        <f>SUM(L9:L23)</f>
        <v>1560643.3</v>
      </c>
      <c r="M24" s="142"/>
      <c r="N24" s="142"/>
    </row>
    <row r="25" spans="1:14" x14ac:dyDescent="0.3">
      <c r="A25" s="142"/>
      <c r="J25" s="142"/>
      <c r="K25" s="142"/>
      <c r="L25" s="142"/>
      <c r="M25" s="142"/>
      <c r="N25" s="142"/>
    </row>
    <row r="26" spans="1:14" x14ac:dyDescent="0.3">
      <c r="A26" s="142"/>
      <c r="B26" s="142"/>
      <c r="C26" s="142"/>
      <c r="D26" s="142"/>
      <c r="E26" s="142"/>
      <c r="F26" s="142"/>
      <c r="G26" s="142"/>
      <c r="H26" s="142"/>
      <c r="I26" s="142"/>
      <c r="J26" s="142"/>
      <c r="K26" s="142"/>
      <c r="L26" s="142"/>
      <c r="M26" s="142"/>
      <c r="N26" s="142"/>
    </row>
    <row r="27" spans="1:14" x14ac:dyDescent="0.3">
      <c r="A27" s="142"/>
      <c r="B27" s="142"/>
      <c r="C27" s="142"/>
      <c r="D27" s="142"/>
      <c r="E27" s="142"/>
      <c r="F27" s="142"/>
      <c r="G27" s="142"/>
      <c r="H27" s="142"/>
      <c r="I27" s="142"/>
      <c r="J27" s="142"/>
      <c r="K27" s="142"/>
      <c r="L27" s="142"/>
      <c r="M27" s="142"/>
      <c r="N27" s="142"/>
    </row>
    <row r="28" spans="1:14" x14ac:dyDescent="0.3">
      <c r="A28" s="142"/>
      <c r="B28" s="142"/>
      <c r="C28" s="142"/>
      <c r="D28" s="142"/>
      <c r="E28" s="142"/>
      <c r="F28" s="142"/>
      <c r="G28" s="142"/>
      <c r="H28" s="142"/>
      <c r="I28" s="142"/>
      <c r="J28" s="142"/>
      <c r="K28" s="142"/>
      <c r="L28" s="142"/>
      <c r="M28" s="142"/>
      <c r="N28" s="142"/>
    </row>
    <row r="29" spans="1:14" x14ac:dyDescent="0.3">
      <c r="A29" s="142"/>
      <c r="B29" s="142"/>
      <c r="C29" s="142"/>
      <c r="D29" s="142"/>
      <c r="E29" s="142"/>
      <c r="F29" s="142"/>
      <c r="G29" s="142"/>
      <c r="H29" s="142"/>
      <c r="I29" s="142"/>
      <c r="J29" s="142"/>
      <c r="K29" s="142"/>
      <c r="L29" s="142"/>
      <c r="M29" s="142"/>
      <c r="N29" s="142"/>
    </row>
    <row r="30" spans="1:14" x14ac:dyDescent="0.3">
      <c r="A30" s="142"/>
      <c r="B30" s="142"/>
      <c r="C30" s="142"/>
      <c r="D30" s="142"/>
      <c r="E30" s="142"/>
      <c r="F30" s="142"/>
      <c r="G30" s="142"/>
      <c r="H30" s="142"/>
      <c r="I30" s="142"/>
      <c r="J30" s="142"/>
      <c r="K30" s="142"/>
      <c r="L30" s="142"/>
      <c r="M30" s="142"/>
      <c r="N30" s="142"/>
    </row>
    <row r="31" spans="1:14" x14ac:dyDescent="0.3">
      <c r="A31" s="142"/>
      <c r="B31" s="142"/>
      <c r="C31" s="142"/>
      <c r="D31" s="142"/>
      <c r="E31" s="142"/>
      <c r="F31" s="142"/>
      <c r="G31" s="142"/>
      <c r="H31" s="142"/>
      <c r="I31" s="142"/>
      <c r="J31" s="142"/>
      <c r="K31" s="142"/>
      <c r="L31" s="142"/>
      <c r="M31" s="142"/>
      <c r="N31" s="142"/>
    </row>
    <row r="32" spans="1:14" x14ac:dyDescent="0.3">
      <c r="A32" s="142"/>
      <c r="B32" s="142"/>
      <c r="C32" s="142"/>
      <c r="D32" s="142"/>
      <c r="E32" s="142"/>
      <c r="F32" s="142"/>
      <c r="G32" s="142"/>
      <c r="H32" s="142"/>
      <c r="I32" s="142"/>
      <c r="J32" s="142"/>
      <c r="K32" s="142"/>
      <c r="L32" s="142"/>
      <c r="M32" s="142"/>
      <c r="N32" s="142"/>
    </row>
    <row r="33" spans="1:14" x14ac:dyDescent="0.3">
      <c r="A33" s="142"/>
      <c r="B33" s="142"/>
      <c r="C33" s="142"/>
      <c r="D33" s="142"/>
      <c r="E33" s="142"/>
      <c r="F33" s="142"/>
      <c r="G33" s="142"/>
      <c r="H33" s="142"/>
      <c r="I33" s="142"/>
      <c r="J33" s="142"/>
      <c r="K33" s="142"/>
      <c r="L33" s="142"/>
      <c r="M33" s="142"/>
      <c r="N33" s="142"/>
    </row>
    <row r="34" spans="1:14" x14ac:dyDescent="0.3">
      <c r="A34" s="142"/>
      <c r="B34" s="142"/>
      <c r="C34" s="142"/>
      <c r="D34" s="142"/>
      <c r="E34" s="142"/>
      <c r="F34" s="142"/>
      <c r="G34" s="142"/>
      <c r="H34" s="142"/>
      <c r="I34" s="142"/>
      <c r="J34" s="142"/>
      <c r="K34" s="142"/>
      <c r="L34" s="142"/>
      <c r="M34" s="142"/>
      <c r="N34" s="142"/>
    </row>
    <row r="35" spans="1:14" x14ac:dyDescent="0.3">
      <c r="A35" s="142"/>
      <c r="B35" s="142"/>
      <c r="C35" s="142"/>
      <c r="D35" s="142"/>
      <c r="E35" s="142"/>
      <c r="F35" s="142"/>
      <c r="G35" s="142"/>
      <c r="H35" s="142"/>
      <c r="I35" s="142"/>
      <c r="J35" s="142"/>
      <c r="K35" s="142"/>
      <c r="L35" s="142"/>
      <c r="M35" s="142"/>
      <c r="N35" s="142"/>
    </row>
    <row r="36" spans="1:14" x14ac:dyDescent="0.3">
      <c r="A36" s="142"/>
      <c r="B36" s="142"/>
      <c r="C36" s="142"/>
      <c r="D36" s="142"/>
      <c r="E36" s="142"/>
      <c r="F36" s="142"/>
      <c r="G36" s="142"/>
      <c r="H36" s="142"/>
      <c r="I36" s="142"/>
      <c r="J36" s="142"/>
      <c r="K36" s="142"/>
      <c r="L36" s="142"/>
      <c r="M36" s="142"/>
      <c r="N36" s="142"/>
    </row>
    <row r="37" spans="1:14" x14ac:dyDescent="0.3">
      <c r="A37" s="142"/>
      <c r="B37" s="142"/>
      <c r="C37" s="142"/>
      <c r="D37" s="142"/>
      <c r="E37" s="142"/>
      <c r="F37" s="142"/>
      <c r="G37" s="142"/>
      <c r="H37" s="142"/>
      <c r="I37" s="142"/>
      <c r="J37" s="142"/>
      <c r="K37" s="142"/>
      <c r="L37" s="142"/>
      <c r="M37" s="142"/>
      <c r="N37" s="142"/>
    </row>
    <row r="38" spans="1:14" x14ac:dyDescent="0.3">
      <c r="A38" s="142"/>
      <c r="B38" s="142"/>
      <c r="C38" s="142"/>
      <c r="D38" s="142"/>
      <c r="E38" s="142"/>
      <c r="F38" s="142"/>
      <c r="G38" s="142"/>
      <c r="H38" s="142"/>
      <c r="I38" s="142"/>
      <c r="J38" s="142"/>
      <c r="K38" s="142"/>
      <c r="L38" s="142"/>
      <c r="M38" s="142"/>
      <c r="N38" s="142"/>
    </row>
    <row r="39" spans="1:14" x14ac:dyDescent="0.3">
      <c r="A39" s="142"/>
      <c r="B39" s="142"/>
      <c r="C39" s="142"/>
      <c r="D39" s="142"/>
      <c r="E39" s="142"/>
      <c r="F39" s="142"/>
      <c r="G39" s="142"/>
      <c r="H39" s="142"/>
      <c r="I39" s="142"/>
      <c r="J39" s="142"/>
      <c r="K39" s="142"/>
      <c r="L39" s="142"/>
      <c r="M39" s="142"/>
      <c r="N39" s="142"/>
    </row>
    <row r="40" spans="1:14" x14ac:dyDescent="0.3">
      <c r="A40" s="142"/>
      <c r="B40" s="142"/>
      <c r="C40" s="142"/>
      <c r="D40" s="142"/>
      <c r="E40" s="142"/>
      <c r="F40" s="142"/>
      <c r="G40" s="142"/>
      <c r="H40" s="142"/>
      <c r="I40" s="142"/>
      <c r="J40" s="142"/>
      <c r="K40" s="142"/>
      <c r="L40" s="142"/>
      <c r="M40" s="142"/>
      <c r="N40" s="142"/>
    </row>
    <row r="41" spans="1:14" x14ac:dyDescent="0.3">
      <c r="A41" s="142"/>
      <c r="B41" s="142"/>
      <c r="C41" s="142"/>
      <c r="D41" s="142"/>
      <c r="E41" s="142"/>
      <c r="F41" s="142"/>
      <c r="G41" s="142"/>
      <c r="H41" s="142"/>
      <c r="I41" s="142"/>
      <c r="J41" s="142"/>
      <c r="K41" s="142"/>
      <c r="L41" s="142"/>
      <c r="M41" s="142"/>
      <c r="N41" s="142"/>
    </row>
    <row r="42" spans="1:14" x14ac:dyDescent="0.3">
      <c r="A42" s="142"/>
      <c r="B42" s="142"/>
      <c r="C42" s="142"/>
      <c r="D42" s="142"/>
      <c r="E42" s="142"/>
      <c r="F42" s="142"/>
      <c r="G42" s="142"/>
      <c r="H42" s="142"/>
      <c r="I42" s="142"/>
      <c r="J42" s="142"/>
      <c r="K42" s="142"/>
      <c r="L42" s="142"/>
      <c r="M42" s="142"/>
      <c r="N42" s="142"/>
    </row>
    <row r="43" spans="1:14" x14ac:dyDescent="0.3">
      <c r="A43" s="142"/>
      <c r="B43" s="142"/>
      <c r="C43" s="142"/>
      <c r="D43" s="142"/>
      <c r="E43" s="142"/>
      <c r="F43" s="142"/>
      <c r="G43" s="142"/>
      <c r="H43" s="142"/>
      <c r="I43" s="142"/>
      <c r="J43" s="142"/>
      <c r="K43" s="142"/>
      <c r="L43" s="142"/>
      <c r="M43" s="142"/>
      <c r="N43" s="142"/>
    </row>
    <row r="44" spans="1:14" x14ac:dyDescent="0.3">
      <c r="A44" s="142"/>
      <c r="B44" s="142"/>
      <c r="C44" s="142"/>
      <c r="D44" s="142"/>
      <c r="E44" s="142"/>
      <c r="F44" s="142"/>
      <c r="G44" s="142"/>
      <c r="H44" s="142"/>
      <c r="I44" s="142"/>
      <c r="J44" s="142"/>
      <c r="K44" s="142"/>
      <c r="L44" s="142"/>
      <c r="M44" s="142"/>
      <c r="N44" s="142"/>
    </row>
    <row r="45" spans="1:14" x14ac:dyDescent="0.3">
      <c r="A45" s="142"/>
      <c r="B45" s="142"/>
      <c r="C45" s="142"/>
      <c r="D45" s="142"/>
      <c r="E45" s="142"/>
      <c r="F45" s="142"/>
      <c r="G45" s="142"/>
      <c r="H45" s="142"/>
      <c r="I45" s="142"/>
      <c r="J45" s="142"/>
      <c r="K45" s="142"/>
      <c r="L45" s="142"/>
      <c r="M45" s="142"/>
      <c r="N45" s="142"/>
    </row>
    <row r="46" spans="1:14" x14ac:dyDescent="0.3">
      <c r="A46" s="142"/>
      <c r="B46" s="142"/>
      <c r="C46" s="142"/>
      <c r="D46" s="142"/>
      <c r="E46" s="142"/>
      <c r="F46" s="142"/>
      <c r="G46" s="142"/>
      <c r="H46" s="142"/>
      <c r="I46" s="142"/>
      <c r="J46" s="142"/>
      <c r="K46" s="142"/>
      <c r="L46" s="142"/>
      <c r="M46" s="142"/>
      <c r="N46" s="142"/>
    </row>
    <row r="47" spans="1:14" x14ac:dyDescent="0.3">
      <c r="A47" s="142"/>
      <c r="B47" s="142"/>
      <c r="C47" s="142"/>
      <c r="D47" s="142"/>
      <c r="E47" s="142"/>
      <c r="F47" s="142"/>
      <c r="G47" s="142"/>
      <c r="H47" s="142"/>
      <c r="I47" s="142"/>
      <c r="J47" s="142"/>
      <c r="K47" s="142"/>
      <c r="L47" s="142"/>
      <c r="M47" s="142"/>
      <c r="N47" s="142"/>
    </row>
    <row r="48" spans="1:14" x14ac:dyDescent="0.3">
      <c r="A48" s="142"/>
      <c r="B48" s="142"/>
      <c r="C48" s="142"/>
      <c r="D48" s="142"/>
      <c r="E48" s="142"/>
      <c r="F48" s="142"/>
      <c r="G48" s="142"/>
      <c r="H48" s="142"/>
      <c r="I48" s="142"/>
      <c r="J48" s="142"/>
      <c r="K48" s="142"/>
      <c r="L48" s="142"/>
      <c r="M48" s="142"/>
      <c r="N48" s="142"/>
    </row>
  </sheetData>
  <mergeCells count="12">
    <mergeCell ref="C24:I24"/>
    <mergeCell ref="I6:I7"/>
    <mergeCell ref="B6:B7"/>
    <mergeCell ref="B2:L2"/>
    <mergeCell ref="B3:L3"/>
    <mergeCell ref="B5:E5"/>
    <mergeCell ref="J6:L6"/>
    <mergeCell ref="E6:E7"/>
    <mergeCell ref="F6:F7"/>
    <mergeCell ref="G6:G7"/>
    <mergeCell ref="H6:H7"/>
    <mergeCell ref="C6:D6"/>
  </mergeCells>
  <pageMargins left="0.31496062992125984" right="0.11811023622047245" top="0.74803149606299213" bottom="0.15748031496062992" header="0.31496062992125984" footer="0.11811023622047245"/>
  <pageSetup paperSize="9" scale="71" fitToHeight="0" orientation="landscape" r:id="rId1"/>
  <headerFooter scaleWithDoc="0">
    <oddHeader>&amp;C&amp;"Times New Roman,Regular"&amp;P</oddHeader>
  </headerFooter>
  <ignoredErrors>
    <ignoredError sqref="L24" formulaRange="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199C6-17A3-42DD-97BA-D6B4ED827A93}">
  <dimension ref="A1:D25"/>
  <sheetViews>
    <sheetView view="pageBreakPreview" topLeftCell="A16" zoomScale="60" zoomScaleNormal="60" workbookViewId="0">
      <selection activeCell="F326" sqref="F326"/>
    </sheetView>
  </sheetViews>
  <sheetFormatPr defaultColWidth="9.109375" defaultRowHeight="14.4" x14ac:dyDescent="0.3"/>
  <cols>
    <col min="1" max="1" width="8" style="36" customWidth="1"/>
    <col min="2" max="2" width="11.44140625" style="36" customWidth="1"/>
    <col min="3" max="3" width="51.5546875" style="36" bestFit="1" customWidth="1"/>
    <col min="4" max="4" width="79.44140625" style="36" customWidth="1"/>
    <col min="5" max="9" width="9.109375" style="36"/>
    <col min="10" max="10" width="16.44140625" style="36" customWidth="1"/>
    <col min="11" max="11" width="14.5546875" style="36" customWidth="1"/>
    <col min="12" max="12" width="9.109375" style="36"/>
    <col min="13" max="13" width="15.5546875" style="36" customWidth="1"/>
    <col min="14" max="21" width="9.109375" style="36"/>
    <col min="22" max="22" width="16.44140625" style="36" customWidth="1"/>
    <col min="23" max="16384" width="9.109375" style="36"/>
  </cols>
  <sheetData>
    <row r="1" spans="1:4" ht="15.6" x14ac:dyDescent="0.3">
      <c r="A1" s="39"/>
      <c r="B1" s="39"/>
    </row>
    <row r="2" spans="1:4" ht="15.6" x14ac:dyDescent="0.3">
      <c r="A2" s="46" t="s">
        <v>865</v>
      </c>
      <c r="B2" s="46"/>
    </row>
    <row r="3" spans="1:4" ht="54" customHeight="1" x14ac:dyDescent="0.3">
      <c r="A3" s="520" t="s">
        <v>866</v>
      </c>
      <c r="B3" s="522" t="s">
        <v>867</v>
      </c>
      <c r="C3" s="522" t="s">
        <v>868</v>
      </c>
      <c r="D3" s="522" t="s">
        <v>869</v>
      </c>
    </row>
    <row r="4" spans="1:4" ht="33" customHeight="1" x14ac:dyDescent="0.3">
      <c r="A4" s="521"/>
      <c r="B4" s="523"/>
      <c r="C4" s="523"/>
      <c r="D4" s="523"/>
    </row>
    <row r="5" spans="1:4" ht="15" customHeight="1" x14ac:dyDescent="0.3">
      <c r="A5" s="40">
        <v>1</v>
      </c>
      <c r="B5" s="40">
        <v>2</v>
      </c>
      <c r="C5" s="40">
        <v>2</v>
      </c>
      <c r="D5" s="40">
        <v>3</v>
      </c>
    </row>
    <row r="6" spans="1:4" ht="68.400000000000006" x14ac:dyDescent="0.3">
      <c r="A6" s="79" t="str">
        <f>'1 lentelė'!A12</f>
        <v>1.</v>
      </c>
      <c r="B6" s="79" t="str">
        <f>'1 lentelė'!B12</f>
        <v>Švelninti įtaką klimato kaitai ir didinti atsparumą klimato kaitos poveikiui</v>
      </c>
      <c r="C6" s="77" t="s">
        <v>21</v>
      </c>
      <c r="D6" s="78" t="s">
        <v>870</v>
      </c>
    </row>
    <row r="7" spans="1:4" ht="84" x14ac:dyDescent="0.3">
      <c r="A7" s="81"/>
      <c r="B7" s="81"/>
      <c r="C7" s="77" t="s">
        <v>871</v>
      </c>
      <c r="D7" s="78" t="s">
        <v>872</v>
      </c>
    </row>
    <row r="8" spans="1:4" ht="83.4" customHeight="1" x14ac:dyDescent="0.3">
      <c r="A8" s="81"/>
      <c r="B8" s="81"/>
      <c r="C8" s="123" t="s">
        <v>873</v>
      </c>
      <c r="D8" s="124" t="s">
        <v>874</v>
      </c>
    </row>
    <row r="9" spans="1:4" ht="48" x14ac:dyDescent="0.3">
      <c r="A9" s="81"/>
      <c r="B9" s="81"/>
      <c r="C9" s="123" t="s">
        <v>875</v>
      </c>
      <c r="D9" s="123" t="s">
        <v>876</v>
      </c>
    </row>
    <row r="10" spans="1:4" ht="194.4" x14ac:dyDescent="0.3">
      <c r="A10" s="81"/>
      <c r="B10" s="81"/>
      <c r="C10" s="77" t="s">
        <v>877</v>
      </c>
      <c r="D10" s="77" t="s">
        <v>878</v>
      </c>
    </row>
    <row r="11" spans="1:4" ht="156" x14ac:dyDescent="0.3">
      <c r="A11" s="81"/>
      <c r="B11" s="81"/>
      <c r="C11" s="77" t="s">
        <v>879</v>
      </c>
      <c r="D11" s="77" t="s">
        <v>880</v>
      </c>
    </row>
    <row r="12" spans="1:4" ht="36" x14ac:dyDescent="0.3">
      <c r="A12" s="80"/>
      <c r="B12" s="80"/>
      <c r="C12" s="123" t="s">
        <v>881</v>
      </c>
      <c r="D12" s="123" t="s">
        <v>882</v>
      </c>
    </row>
    <row r="13" spans="1:4" ht="108" x14ac:dyDescent="0.3">
      <c r="A13" s="79" t="str">
        <f>'1 lentelė'!A76</f>
        <v xml:space="preserve">2. </v>
      </c>
      <c r="B13" s="79" t="str">
        <f>'1 lentelė'!B76</f>
        <v>Didinti socialinę įtrauktį ir mažinti užimtumo netolygumus</v>
      </c>
      <c r="C13" s="77" t="s">
        <v>65</v>
      </c>
      <c r="D13" s="77" t="s">
        <v>883</v>
      </c>
    </row>
    <row r="14" spans="1:4" ht="117" customHeight="1" x14ac:dyDescent="0.3">
      <c r="A14" s="81"/>
      <c r="B14" s="81"/>
      <c r="C14" s="123" t="s">
        <v>69</v>
      </c>
      <c r="D14" s="124" t="s">
        <v>874</v>
      </c>
    </row>
    <row r="15" spans="1:4" ht="89.4" customHeight="1" x14ac:dyDescent="0.3">
      <c r="A15" s="81"/>
      <c r="B15" s="81"/>
      <c r="C15" s="77" t="s">
        <v>884</v>
      </c>
      <c r="D15" s="77" t="s">
        <v>885</v>
      </c>
    </row>
    <row r="16" spans="1:4" ht="74.400000000000006" customHeight="1" x14ac:dyDescent="0.3">
      <c r="A16" s="81"/>
      <c r="B16" s="81"/>
      <c r="C16" s="77" t="s">
        <v>886</v>
      </c>
      <c r="D16" s="77" t="s">
        <v>887</v>
      </c>
    </row>
    <row r="17" spans="1:4" ht="85.35" customHeight="1" x14ac:dyDescent="0.3">
      <c r="A17" s="81"/>
      <c r="B17" s="81"/>
      <c r="C17" s="77" t="s">
        <v>76</v>
      </c>
      <c r="D17" s="77" t="s">
        <v>888</v>
      </c>
    </row>
    <row r="18" spans="1:4" ht="87.6" customHeight="1" x14ac:dyDescent="0.3">
      <c r="A18" s="81"/>
      <c r="B18" s="81"/>
      <c r="C18" s="77" t="s">
        <v>78</v>
      </c>
      <c r="D18" s="77" t="s">
        <v>889</v>
      </c>
    </row>
    <row r="19" spans="1:4" ht="75.599999999999994" customHeight="1" x14ac:dyDescent="0.3">
      <c r="A19" s="80"/>
      <c r="B19" s="80"/>
      <c r="C19" s="123" t="s">
        <v>80</v>
      </c>
      <c r="D19" s="124" t="s">
        <v>874</v>
      </c>
    </row>
    <row r="20" spans="1:4" ht="38.4" customHeight="1" x14ac:dyDescent="0.3">
      <c r="A20" s="524" t="s">
        <v>890</v>
      </c>
      <c r="B20" s="524"/>
      <c r="C20" s="524"/>
      <c r="D20" s="524"/>
    </row>
    <row r="21" spans="1:4" ht="68.400000000000006" customHeight="1" x14ac:dyDescent="0.3">
      <c r="A21" s="519" t="s">
        <v>891</v>
      </c>
      <c r="B21" s="519"/>
      <c r="C21" s="519"/>
      <c r="D21" s="519"/>
    </row>
    <row r="22" spans="1:4" ht="35.1" customHeight="1" x14ac:dyDescent="0.3">
      <c r="A22" s="519" t="s">
        <v>892</v>
      </c>
      <c r="B22" s="519"/>
      <c r="C22" s="519"/>
      <c r="D22" s="519"/>
    </row>
    <row r="23" spans="1:4" ht="95.25" customHeight="1" x14ac:dyDescent="0.3">
      <c r="A23" s="519" t="s">
        <v>893</v>
      </c>
      <c r="B23" s="519"/>
      <c r="C23" s="519"/>
      <c r="D23" s="519"/>
    </row>
    <row r="24" spans="1:4" x14ac:dyDescent="0.3">
      <c r="A24" s="519" t="s">
        <v>894</v>
      </c>
      <c r="B24" s="519"/>
      <c r="C24" s="519"/>
      <c r="D24" s="519"/>
    </row>
    <row r="25" spans="1:4" x14ac:dyDescent="0.3">
      <c r="A25" s="82"/>
    </row>
  </sheetData>
  <mergeCells count="9">
    <mergeCell ref="A22:D22"/>
    <mergeCell ref="A23:D23"/>
    <mergeCell ref="A24:D24"/>
    <mergeCell ref="A3:A4"/>
    <mergeCell ref="B3:B4"/>
    <mergeCell ref="C3:C4"/>
    <mergeCell ref="D3:D4"/>
    <mergeCell ref="A20:D20"/>
    <mergeCell ref="A21:D21"/>
  </mergeCells>
  <pageMargins left="0.23622047244094491" right="0.23622047244094491" top="0.74803149606299213" bottom="0.74803149606299213" header="0.31496062992125984" footer="0.31496062992125984"/>
  <pageSetup paperSize="9" scale="90" orientation="landscape" r:id="rId1"/>
  <headerFooter differentFirst="1">
    <oddHeader>&amp;C&amp;"Times New Roman,Regular"&amp;P</oddHeader>
  </headerFooter>
  <rowBreaks count="4" manualBreakCount="4">
    <brk id="9" max="16383" man="1"/>
    <brk id="12" max="16383" man="1"/>
    <brk id="16" max="3" man="1"/>
    <brk id="22"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1C10A0-207C-459D-8879-82BFBF170F2C}">
  <dimension ref="A1:K25"/>
  <sheetViews>
    <sheetView view="pageBreakPreview" topLeftCell="A6" zoomScale="60" zoomScaleNormal="90" workbookViewId="0">
      <selection activeCell="A10" sqref="A10:K10"/>
    </sheetView>
  </sheetViews>
  <sheetFormatPr defaultColWidth="8.88671875" defaultRowHeight="15.6" x14ac:dyDescent="0.3"/>
  <cols>
    <col min="1" max="2" width="8.88671875" style="37"/>
    <col min="3" max="3" width="14.109375" style="37" customWidth="1"/>
    <col min="4" max="9" width="8.88671875" style="37"/>
    <col min="10" max="10" width="16.44140625" style="37" customWidth="1"/>
    <col min="11" max="11" width="50.5546875" style="37" customWidth="1"/>
    <col min="12" max="12" width="8.88671875" style="37"/>
    <col min="13" max="13" width="15.5546875" style="37" customWidth="1"/>
    <col min="14" max="21" width="8.88671875" style="37"/>
    <col min="22" max="22" width="16.44140625" style="37" customWidth="1"/>
    <col min="23" max="16384" width="8.88671875" style="37"/>
  </cols>
  <sheetData>
    <row r="1" spans="1:11" hidden="1" x14ac:dyDescent="0.3"/>
    <row r="2" spans="1:11" hidden="1" x14ac:dyDescent="0.3"/>
    <row r="3" spans="1:11" hidden="1" x14ac:dyDescent="0.3"/>
    <row r="4" spans="1:11" hidden="1" x14ac:dyDescent="0.3"/>
    <row r="5" spans="1:11" hidden="1" x14ac:dyDescent="0.3"/>
    <row r="6" spans="1:11" x14ac:dyDescent="0.3">
      <c r="A6" s="46" t="s">
        <v>895</v>
      </c>
      <c r="C6" s="47"/>
      <c r="D6" s="48"/>
      <c r="E6" s="48"/>
    </row>
    <row r="7" spans="1:11" ht="52.35" customHeight="1" x14ac:dyDescent="0.3">
      <c r="A7" s="528" t="s">
        <v>896</v>
      </c>
      <c r="B7" s="528"/>
      <c r="C7" s="528"/>
      <c r="D7" s="528"/>
      <c r="E7" s="528"/>
      <c r="F7" s="528"/>
      <c r="G7" s="528"/>
      <c r="H7" s="528"/>
      <c r="I7" s="528"/>
      <c r="J7" s="528"/>
      <c r="K7" s="528"/>
    </row>
    <row r="8" spans="1:11" ht="39" customHeight="1" x14ac:dyDescent="0.3">
      <c r="A8" s="526" t="s">
        <v>897</v>
      </c>
      <c r="B8" s="527"/>
      <c r="C8" s="527"/>
      <c r="D8" s="527"/>
      <c r="E8" s="527"/>
      <c r="F8" s="527"/>
      <c r="G8" s="527"/>
      <c r="H8" s="527"/>
      <c r="I8" s="527"/>
      <c r="J8" s="527"/>
      <c r="K8" s="527"/>
    </row>
    <row r="9" spans="1:11" ht="86.4" customHeight="1" x14ac:dyDescent="0.3">
      <c r="A9" s="526" t="s">
        <v>898</v>
      </c>
      <c r="B9" s="527"/>
      <c r="C9" s="527"/>
      <c r="D9" s="527"/>
      <c r="E9" s="527"/>
      <c r="F9" s="527"/>
      <c r="G9" s="527"/>
      <c r="H9" s="527"/>
      <c r="I9" s="527"/>
      <c r="J9" s="527"/>
      <c r="K9" s="527"/>
    </row>
    <row r="10" spans="1:11" ht="132" customHeight="1" x14ac:dyDescent="0.3">
      <c r="A10" s="526" t="s">
        <v>899</v>
      </c>
      <c r="B10" s="527"/>
      <c r="C10" s="527"/>
      <c r="D10" s="527"/>
      <c r="E10" s="527"/>
      <c r="F10" s="527"/>
      <c r="G10" s="527"/>
      <c r="H10" s="527"/>
      <c r="I10" s="527"/>
      <c r="J10" s="527"/>
      <c r="K10" s="527"/>
    </row>
    <row r="11" spans="1:11" ht="345" customHeight="1" x14ac:dyDescent="0.3">
      <c r="A11" s="526" t="s">
        <v>900</v>
      </c>
      <c r="B11" s="527"/>
      <c r="C11" s="527"/>
      <c r="D11" s="527"/>
      <c r="E11" s="527"/>
      <c r="F11" s="527"/>
      <c r="G11" s="527"/>
      <c r="H11" s="527"/>
      <c r="I11" s="527"/>
      <c r="J11" s="527"/>
      <c r="K11" s="527"/>
    </row>
    <row r="12" spans="1:11" ht="62.1" customHeight="1" x14ac:dyDescent="0.3">
      <c r="A12" s="526" t="s">
        <v>901</v>
      </c>
      <c r="B12" s="527"/>
      <c r="C12" s="527"/>
      <c r="D12" s="527"/>
      <c r="E12" s="527"/>
      <c r="F12" s="527"/>
      <c r="G12" s="527"/>
      <c r="H12" s="527"/>
      <c r="I12" s="527"/>
      <c r="J12" s="527"/>
      <c r="K12" s="527"/>
    </row>
    <row r="13" spans="1:11" ht="128.4" customHeight="1" x14ac:dyDescent="0.3">
      <c r="A13" s="526" t="s">
        <v>902</v>
      </c>
      <c r="B13" s="527"/>
      <c r="C13" s="527"/>
      <c r="D13" s="527"/>
      <c r="E13" s="527"/>
      <c r="F13" s="527"/>
      <c r="G13" s="527"/>
      <c r="H13" s="527"/>
      <c r="I13" s="527"/>
      <c r="J13" s="527"/>
      <c r="K13" s="527"/>
    </row>
    <row r="14" spans="1:11" ht="146.4" customHeight="1" x14ac:dyDescent="0.3">
      <c r="A14" s="526" t="s">
        <v>903</v>
      </c>
      <c r="B14" s="527"/>
      <c r="C14" s="527"/>
      <c r="D14" s="527"/>
      <c r="E14" s="527"/>
      <c r="F14" s="527"/>
      <c r="G14" s="527"/>
      <c r="H14" s="527"/>
      <c r="I14" s="527"/>
      <c r="J14" s="527"/>
      <c r="K14" s="527"/>
    </row>
    <row r="15" spans="1:11" ht="128.4" customHeight="1" x14ac:dyDescent="0.3">
      <c r="A15" s="526" t="s">
        <v>904</v>
      </c>
      <c r="B15" s="527"/>
      <c r="C15" s="527"/>
      <c r="D15" s="527"/>
      <c r="E15" s="527"/>
      <c r="F15" s="527"/>
      <c r="G15" s="527"/>
      <c r="H15" s="527"/>
      <c r="I15" s="527"/>
      <c r="J15" s="527"/>
      <c r="K15" s="527"/>
    </row>
    <row r="16" spans="1:11" ht="153.6" customHeight="1" x14ac:dyDescent="0.3">
      <c r="A16" s="526" t="s">
        <v>905</v>
      </c>
      <c r="B16" s="527"/>
      <c r="C16" s="527"/>
      <c r="D16" s="527"/>
      <c r="E16" s="527"/>
      <c r="F16" s="527"/>
      <c r="G16" s="527"/>
      <c r="H16" s="527"/>
      <c r="I16" s="527"/>
      <c r="J16" s="527"/>
      <c r="K16" s="527"/>
    </row>
    <row r="17" spans="1:11" ht="36" customHeight="1" x14ac:dyDescent="0.3">
      <c r="A17" s="525" t="s">
        <v>906</v>
      </c>
      <c r="B17" s="525"/>
      <c r="C17" s="525"/>
      <c r="D17" s="525"/>
      <c r="E17" s="525"/>
      <c r="F17" s="525"/>
      <c r="G17" s="525"/>
      <c r="H17" s="525"/>
      <c r="I17" s="525"/>
      <c r="J17" s="525"/>
      <c r="K17" s="525"/>
    </row>
    <row r="18" spans="1:11" ht="71.400000000000006" customHeight="1" x14ac:dyDescent="0.3">
      <c r="A18" s="529" t="s">
        <v>907</v>
      </c>
      <c r="B18" s="529"/>
      <c r="C18" s="529"/>
      <c r="D18" s="529"/>
      <c r="E18" s="529"/>
      <c r="F18" s="529"/>
      <c r="G18" s="529"/>
      <c r="H18" s="529"/>
      <c r="I18" s="529"/>
      <c r="J18" s="529"/>
      <c r="K18" s="529"/>
    </row>
    <row r="19" spans="1:11" ht="39" customHeight="1" x14ac:dyDescent="0.3">
      <c r="A19" s="529" t="s">
        <v>908</v>
      </c>
      <c r="B19" s="529"/>
      <c r="C19" s="529"/>
      <c r="D19" s="529"/>
      <c r="E19" s="529"/>
      <c r="F19" s="529"/>
      <c r="G19" s="529"/>
      <c r="H19" s="529"/>
      <c r="I19" s="529"/>
      <c r="J19" s="529"/>
      <c r="K19" s="529"/>
    </row>
    <row r="20" spans="1:11" ht="42" customHeight="1" x14ac:dyDescent="0.3">
      <c r="A20" s="529" t="s">
        <v>909</v>
      </c>
      <c r="B20" s="529"/>
      <c r="C20" s="529"/>
      <c r="D20" s="529"/>
      <c r="E20" s="529"/>
      <c r="F20" s="529"/>
      <c r="G20" s="529"/>
      <c r="H20" s="529"/>
      <c r="I20" s="529"/>
      <c r="J20" s="529"/>
      <c r="K20" s="529"/>
    </row>
    <row r="21" spans="1:11" ht="83.4" customHeight="1" x14ac:dyDescent="0.3">
      <c r="A21" s="529" t="s">
        <v>910</v>
      </c>
      <c r="B21" s="529"/>
      <c r="C21" s="529"/>
      <c r="D21" s="529"/>
      <c r="E21" s="529"/>
      <c r="F21" s="529"/>
      <c r="G21" s="529"/>
      <c r="H21" s="529"/>
      <c r="I21" s="529"/>
      <c r="J21" s="529"/>
      <c r="K21" s="529"/>
    </row>
    <row r="22" spans="1:11" ht="71.400000000000006" customHeight="1" x14ac:dyDescent="0.3">
      <c r="A22" s="529" t="s">
        <v>911</v>
      </c>
      <c r="B22" s="529"/>
      <c r="C22" s="529"/>
      <c r="D22" s="529"/>
      <c r="E22" s="529"/>
      <c r="F22" s="529"/>
      <c r="G22" s="529"/>
      <c r="H22" s="529"/>
      <c r="I22" s="529"/>
      <c r="J22" s="529"/>
      <c r="K22" s="529"/>
    </row>
    <row r="23" spans="1:11" ht="69.599999999999994" customHeight="1" x14ac:dyDescent="0.3">
      <c r="A23" s="529" t="s">
        <v>912</v>
      </c>
      <c r="B23" s="529"/>
      <c r="C23" s="529"/>
      <c r="D23" s="529"/>
      <c r="E23" s="529"/>
      <c r="F23" s="529"/>
      <c r="G23" s="529"/>
      <c r="H23" s="529"/>
      <c r="I23" s="529"/>
      <c r="J23" s="529"/>
      <c r="K23" s="529"/>
    </row>
    <row r="24" spans="1:11" ht="71.099999999999994" customHeight="1" x14ac:dyDescent="0.3">
      <c r="A24" s="529" t="s">
        <v>913</v>
      </c>
      <c r="B24" s="529"/>
      <c r="C24" s="529"/>
      <c r="D24" s="529"/>
      <c r="E24" s="529"/>
      <c r="F24" s="529"/>
      <c r="G24" s="529"/>
      <c r="H24" s="529"/>
      <c r="I24" s="529"/>
      <c r="J24" s="529"/>
      <c r="K24" s="529"/>
    </row>
    <row r="25" spans="1:11" ht="89.1" customHeight="1" x14ac:dyDescent="0.3">
      <c r="A25" s="529" t="s">
        <v>914</v>
      </c>
      <c r="B25" s="529"/>
      <c r="C25" s="529"/>
      <c r="D25" s="529"/>
      <c r="E25" s="529"/>
      <c r="F25" s="529"/>
      <c r="G25" s="529"/>
      <c r="H25" s="529"/>
      <c r="I25" s="529"/>
      <c r="J25" s="529"/>
      <c r="K25" s="529"/>
    </row>
  </sheetData>
  <mergeCells count="19">
    <mergeCell ref="A23:K23"/>
    <mergeCell ref="A24:K24"/>
    <mergeCell ref="A25:K25"/>
    <mergeCell ref="A18:K18"/>
    <mergeCell ref="A19:K19"/>
    <mergeCell ref="A20:K20"/>
    <mergeCell ref="A21:K21"/>
    <mergeCell ref="A22:K22"/>
    <mergeCell ref="A17:K17"/>
    <mergeCell ref="A11:K11"/>
    <mergeCell ref="A15:K15"/>
    <mergeCell ref="A16:K16"/>
    <mergeCell ref="A7:K7"/>
    <mergeCell ref="A8:K8"/>
    <mergeCell ref="A12:K12"/>
    <mergeCell ref="A13:K13"/>
    <mergeCell ref="A14:K14"/>
    <mergeCell ref="A9:K9"/>
    <mergeCell ref="A10:K10"/>
  </mergeCells>
  <pageMargins left="0.23622047244094491" right="0.23622047244094491" top="0.74803149606299213" bottom="0.74803149606299213" header="0.31496062992125984" footer="0.31496062992125984"/>
  <pageSetup paperSize="9" scale="90" orientation="landscape" r:id="rId1"/>
  <headerFooter differentFirst="1">
    <oddHeader>&amp;C&amp;"Times New Roman,Regular"&amp;P</oddHeader>
  </headerFooter>
  <rowBreaks count="4" manualBreakCount="4">
    <brk id="10" max="16383" man="1"/>
    <brk id="12" max="16383" man="1"/>
    <brk id="15" max="10" man="1"/>
    <brk id="22"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D6411-790B-498F-BA3B-076834F886FE}">
  <sheetPr>
    <pageSetUpPr fitToPage="1"/>
  </sheetPr>
  <dimension ref="A1:Q218"/>
  <sheetViews>
    <sheetView zoomScale="70" zoomScaleNormal="70" workbookViewId="0">
      <selection activeCell="R52" sqref="R52"/>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2" width="14.5546875" customWidth="1"/>
    <col min="13" max="13" width="13.44140625" customWidth="1"/>
    <col min="14" max="14" width="44.5546875" customWidth="1"/>
    <col min="15" max="15" width="12.44140625" customWidth="1"/>
    <col min="16" max="17" width="14.44140625" customWidth="1"/>
  </cols>
  <sheetData>
    <row r="1" spans="2:17" ht="15.6" x14ac:dyDescent="0.3">
      <c r="B1" s="7"/>
      <c r="C1" s="7"/>
      <c r="D1" s="7"/>
      <c r="E1" s="7"/>
      <c r="F1" s="7"/>
      <c r="G1" s="7"/>
      <c r="H1" s="7"/>
      <c r="I1" s="7"/>
      <c r="J1" s="7"/>
      <c r="K1" s="7"/>
      <c r="L1" s="7"/>
      <c r="M1" s="7"/>
      <c r="N1" s="7"/>
      <c r="O1" s="7"/>
      <c r="P1" s="7"/>
      <c r="Q1" s="7"/>
    </row>
    <row r="2" spans="2:17" ht="15.6" x14ac:dyDescent="0.3">
      <c r="B2" s="270" t="s">
        <v>198</v>
      </c>
      <c r="C2" s="270"/>
      <c r="D2" s="270"/>
      <c r="E2" s="270"/>
      <c r="F2" s="270"/>
      <c r="G2" s="270"/>
      <c r="H2" s="270"/>
      <c r="I2" s="270"/>
      <c r="J2" s="270"/>
      <c r="K2" s="270"/>
      <c r="L2" s="270"/>
      <c r="M2" s="270"/>
      <c r="N2" s="270"/>
      <c r="O2" s="270"/>
      <c r="P2" s="270"/>
      <c r="Q2" s="270"/>
    </row>
    <row r="3" spans="2:17" ht="15.6" x14ac:dyDescent="0.3">
      <c r="B3" s="270" t="s">
        <v>199</v>
      </c>
      <c r="C3" s="270"/>
      <c r="D3" s="270"/>
      <c r="E3" s="270"/>
      <c r="F3" s="270"/>
      <c r="G3" s="270"/>
      <c r="H3" s="270"/>
      <c r="I3" s="270"/>
      <c r="J3" s="270"/>
      <c r="K3" s="270"/>
      <c r="L3" s="270"/>
      <c r="M3" s="270"/>
      <c r="N3" s="270"/>
      <c r="O3" s="270"/>
      <c r="P3" s="270"/>
      <c r="Q3" s="270"/>
    </row>
    <row r="4" spans="2:17" ht="15.6" x14ac:dyDescent="0.3">
      <c r="B4" s="7"/>
      <c r="C4" s="7"/>
      <c r="D4" s="7"/>
      <c r="E4" s="7"/>
      <c r="F4" s="7"/>
      <c r="G4" s="7"/>
      <c r="H4" s="7"/>
      <c r="I4" s="7"/>
      <c r="J4" s="7"/>
      <c r="K4" s="7"/>
      <c r="L4" s="7"/>
      <c r="M4" s="7"/>
      <c r="N4" s="7"/>
      <c r="O4" s="7"/>
      <c r="P4" s="7"/>
      <c r="Q4" s="7"/>
    </row>
    <row r="5" spans="2:17" ht="15.6" x14ac:dyDescent="0.3">
      <c r="B5" s="270" t="s">
        <v>200</v>
      </c>
      <c r="C5" s="270"/>
      <c r="D5" s="270"/>
      <c r="E5" s="270"/>
      <c r="F5" s="270"/>
      <c r="G5" s="270"/>
      <c r="H5" s="270"/>
      <c r="I5" s="270"/>
      <c r="J5" s="270"/>
      <c r="K5" s="270"/>
      <c r="L5" s="270"/>
      <c r="M5" s="270"/>
      <c r="N5" s="270"/>
      <c r="O5" s="270"/>
      <c r="P5" s="270"/>
      <c r="Q5" s="270"/>
    </row>
    <row r="6" spans="2:17" ht="15.6" x14ac:dyDescent="0.3">
      <c r="B6" s="6"/>
      <c r="C6" s="6"/>
      <c r="D6" s="6"/>
      <c r="E6" s="6"/>
      <c r="F6" s="6"/>
      <c r="G6" s="6"/>
      <c r="H6" s="6"/>
      <c r="I6" s="6"/>
      <c r="J6" s="6"/>
      <c r="K6" s="6"/>
      <c r="L6" s="6"/>
      <c r="M6" s="6"/>
      <c r="N6" s="6"/>
      <c r="O6" s="6"/>
      <c r="P6" s="6"/>
      <c r="Q6" s="6"/>
    </row>
    <row r="7" spans="2:17" ht="15.6" x14ac:dyDescent="0.3">
      <c r="B7" s="7"/>
      <c r="C7" s="7"/>
      <c r="D7" s="7"/>
      <c r="E7" s="7"/>
      <c r="F7" s="7"/>
      <c r="G7" s="332" t="str">
        <f>'III skyrius'!D22</f>
        <v>Nr. LT022-02-06-01</v>
      </c>
      <c r="H7" s="332"/>
      <c r="I7" s="333" t="str">
        <f>'III skyrius'!C22</f>
        <v>Įvairialypio švietimo plėtojimas ir ugdymo prieinamumo didinimas</v>
      </c>
      <c r="J7" s="333"/>
      <c r="K7" s="333"/>
      <c r="L7" s="333"/>
      <c r="M7" s="333"/>
      <c r="N7" s="333"/>
      <c r="O7" s="7"/>
      <c r="P7" s="7"/>
      <c r="Q7" s="7"/>
    </row>
    <row r="8" spans="2:17" ht="15.6" x14ac:dyDescent="0.3">
      <c r="B8" s="6"/>
      <c r="C8" s="6"/>
      <c r="D8" s="6"/>
      <c r="E8" s="6"/>
      <c r="F8" s="6"/>
      <c r="G8" s="6"/>
      <c r="H8" s="6"/>
      <c r="I8" s="6"/>
      <c r="J8" s="6"/>
      <c r="K8" s="6"/>
      <c r="L8" s="6"/>
      <c r="M8" s="6"/>
      <c r="N8" s="6"/>
      <c r="O8" s="6"/>
      <c r="P8" s="6"/>
      <c r="Q8" s="6"/>
    </row>
    <row r="9" spans="2:17" ht="15.6" x14ac:dyDescent="0.3">
      <c r="B9" s="248" t="s">
        <v>201</v>
      </c>
      <c r="C9" s="248"/>
      <c r="D9" s="248"/>
      <c r="E9" s="248"/>
      <c r="F9" s="248"/>
      <c r="G9" s="248"/>
      <c r="H9" s="248"/>
      <c r="I9" s="7"/>
      <c r="J9" s="7"/>
      <c r="K9" s="7"/>
      <c r="L9" s="7"/>
      <c r="M9" s="7"/>
      <c r="N9" s="7"/>
      <c r="O9" s="7"/>
      <c r="P9" s="7"/>
      <c r="Q9" s="7"/>
    </row>
    <row r="10" spans="2:17" ht="21.6" customHeight="1" x14ac:dyDescent="0.3">
      <c r="B10" s="250" t="s">
        <v>3</v>
      </c>
      <c r="C10" s="250" t="s">
        <v>202</v>
      </c>
      <c r="D10" s="250"/>
      <c r="E10" s="249" t="s">
        <v>203</v>
      </c>
      <c r="F10" s="249"/>
      <c r="G10" s="249"/>
      <c r="H10" s="249" t="s">
        <v>204</v>
      </c>
      <c r="I10" s="249"/>
      <c r="J10" s="249"/>
      <c r="K10" s="250" t="s">
        <v>205</v>
      </c>
      <c r="L10" s="250"/>
      <c r="M10" s="250"/>
      <c r="N10" s="250"/>
    </row>
    <row r="11" spans="2:17" ht="34.35" customHeight="1" x14ac:dyDescent="0.3">
      <c r="B11" s="250"/>
      <c r="C11" s="250"/>
      <c r="D11" s="250"/>
      <c r="E11" s="249"/>
      <c r="F11" s="249"/>
      <c r="G11" s="249"/>
      <c r="H11" s="249"/>
      <c r="I11" s="249"/>
      <c r="J11" s="249"/>
      <c r="K11" s="249" t="s">
        <v>206</v>
      </c>
      <c r="L11" s="249"/>
      <c r="M11" s="249"/>
      <c r="N11" s="3" t="s">
        <v>207</v>
      </c>
      <c r="O11" s="1"/>
      <c r="P11" s="1"/>
      <c r="Q11" s="1"/>
    </row>
    <row r="12" spans="2:17" ht="15.6" x14ac:dyDescent="0.3">
      <c r="B12" s="4">
        <v>1</v>
      </c>
      <c r="C12" s="283">
        <v>2</v>
      </c>
      <c r="D12" s="283"/>
      <c r="E12" s="283">
        <v>3</v>
      </c>
      <c r="F12" s="283"/>
      <c r="G12" s="283"/>
      <c r="H12" s="283">
        <v>4</v>
      </c>
      <c r="I12" s="283"/>
      <c r="J12" s="283"/>
      <c r="K12" s="283">
        <v>5</v>
      </c>
      <c r="L12" s="283"/>
      <c r="M12" s="283"/>
      <c r="N12" s="4">
        <v>6</v>
      </c>
    </row>
    <row r="13" spans="2:17" ht="15.6" customHeight="1" x14ac:dyDescent="0.3">
      <c r="B13" s="259" t="s">
        <v>15</v>
      </c>
      <c r="C13" s="321" t="s">
        <v>208</v>
      </c>
      <c r="D13" s="322"/>
      <c r="E13" s="257" t="s">
        <v>209</v>
      </c>
      <c r="F13" s="325"/>
      <c r="G13" s="326"/>
      <c r="H13" s="284">
        <v>12060</v>
      </c>
      <c r="I13" s="285"/>
      <c r="J13" s="285"/>
      <c r="K13" s="284">
        <v>12060</v>
      </c>
      <c r="L13" s="285"/>
      <c r="M13" s="285"/>
      <c r="N13" s="14">
        <f>O50</f>
        <v>11993</v>
      </c>
    </row>
    <row r="14" spans="2:17" ht="19.350000000000001" customHeight="1" x14ac:dyDescent="0.3">
      <c r="B14" s="260"/>
      <c r="C14" s="323"/>
      <c r="D14" s="324"/>
      <c r="E14" s="258"/>
      <c r="F14" s="327"/>
      <c r="G14" s="328"/>
      <c r="H14" s="329" t="s">
        <v>29</v>
      </c>
      <c r="I14" s="330"/>
      <c r="J14" s="331"/>
      <c r="K14" s="329" t="s">
        <v>41</v>
      </c>
      <c r="L14" s="330"/>
      <c r="M14" s="331"/>
      <c r="N14" s="187" t="str">
        <f>O51</f>
        <v>(2029)</v>
      </c>
    </row>
    <row r="15" spans="2:17" ht="29.1" customHeight="1" x14ac:dyDescent="0.3">
      <c r="B15" s="259" t="s">
        <v>149</v>
      </c>
      <c r="C15" s="321" t="s">
        <v>210</v>
      </c>
      <c r="D15" s="322"/>
      <c r="E15" s="257" t="s">
        <v>118</v>
      </c>
      <c r="F15" s="325"/>
      <c r="G15" s="326"/>
      <c r="H15" s="286">
        <v>12.6</v>
      </c>
      <c r="I15" s="285"/>
      <c r="J15" s="285"/>
      <c r="K15" s="286">
        <v>12.6</v>
      </c>
      <c r="L15" s="285"/>
      <c r="M15" s="285"/>
      <c r="N15" s="13">
        <f>O54</f>
        <v>20.2</v>
      </c>
    </row>
    <row r="16" spans="2:17" ht="35.1" customHeight="1" x14ac:dyDescent="0.3">
      <c r="B16" s="260"/>
      <c r="C16" s="323"/>
      <c r="D16" s="324"/>
      <c r="E16" s="258"/>
      <c r="F16" s="327"/>
      <c r="G16" s="328"/>
      <c r="H16" s="329" t="s">
        <v>29</v>
      </c>
      <c r="I16" s="330"/>
      <c r="J16" s="331"/>
      <c r="K16" s="329" t="s">
        <v>41</v>
      </c>
      <c r="L16" s="330"/>
      <c r="M16" s="331"/>
      <c r="N16" s="12" t="str">
        <f>O55</f>
        <v>(2028)</v>
      </c>
    </row>
    <row r="17" spans="2:14" ht="30.6" customHeight="1" x14ac:dyDescent="0.3">
      <c r="B17" s="259" t="s">
        <v>153</v>
      </c>
      <c r="C17" s="321" t="s">
        <v>211</v>
      </c>
      <c r="D17" s="322"/>
      <c r="E17" s="257" t="s">
        <v>212</v>
      </c>
      <c r="F17" s="325"/>
      <c r="G17" s="326"/>
      <c r="H17" s="286">
        <v>88</v>
      </c>
      <c r="I17" s="285"/>
      <c r="J17" s="285"/>
      <c r="K17" s="286">
        <v>88</v>
      </c>
      <c r="L17" s="285"/>
      <c r="M17" s="285"/>
      <c r="N17" s="13">
        <f>O58</f>
        <v>301</v>
      </c>
    </row>
    <row r="18" spans="2:14" ht="20.100000000000001" customHeight="1" x14ac:dyDescent="0.3">
      <c r="B18" s="260"/>
      <c r="C18" s="323"/>
      <c r="D18" s="324"/>
      <c r="E18" s="258"/>
      <c r="F18" s="327"/>
      <c r="G18" s="328"/>
      <c r="H18" s="329" t="s">
        <v>29</v>
      </c>
      <c r="I18" s="330"/>
      <c r="J18" s="331"/>
      <c r="K18" s="329" t="s">
        <v>41</v>
      </c>
      <c r="L18" s="330"/>
      <c r="M18" s="331"/>
      <c r="N18" s="12" t="str">
        <f>O59</f>
        <v>(2029)</v>
      </c>
    </row>
    <row r="19" spans="2:14" ht="30.6" customHeight="1" x14ac:dyDescent="0.3">
      <c r="B19" s="259" t="s">
        <v>157</v>
      </c>
      <c r="C19" s="321" t="s">
        <v>213</v>
      </c>
      <c r="D19" s="322"/>
      <c r="E19" s="257" t="s">
        <v>214</v>
      </c>
      <c r="F19" s="325"/>
      <c r="G19" s="326"/>
      <c r="H19" s="286">
        <v>0</v>
      </c>
      <c r="I19" s="285"/>
      <c r="J19" s="285"/>
      <c r="K19" s="286">
        <v>0</v>
      </c>
      <c r="L19" s="285"/>
      <c r="M19" s="285"/>
      <c r="N19" s="13">
        <f>O64</f>
        <v>106</v>
      </c>
    </row>
    <row r="20" spans="2:14" ht="21.6" customHeight="1" x14ac:dyDescent="0.3">
      <c r="B20" s="260"/>
      <c r="C20" s="323"/>
      <c r="D20" s="324"/>
      <c r="E20" s="258"/>
      <c r="F20" s="327"/>
      <c r="G20" s="328"/>
      <c r="H20" s="329" t="s">
        <v>29</v>
      </c>
      <c r="I20" s="330"/>
      <c r="J20" s="331"/>
      <c r="K20" s="329" t="s">
        <v>41</v>
      </c>
      <c r="L20" s="330"/>
      <c r="M20" s="331"/>
      <c r="N20" s="12" t="str">
        <f>O65</f>
        <v>(2029)</v>
      </c>
    </row>
    <row r="21" spans="2:14" ht="31.35" customHeight="1" x14ac:dyDescent="0.3">
      <c r="B21" s="334" t="s">
        <v>161</v>
      </c>
      <c r="C21" s="334" t="s">
        <v>215</v>
      </c>
      <c r="D21" s="334"/>
      <c r="E21" s="335" t="s">
        <v>216</v>
      </c>
      <c r="F21" s="335"/>
      <c r="G21" s="335"/>
      <c r="H21" s="286">
        <v>0</v>
      </c>
      <c r="I21" s="285"/>
      <c r="J21" s="285"/>
      <c r="K21" s="286">
        <v>0</v>
      </c>
      <c r="L21" s="285"/>
      <c r="M21" s="285"/>
      <c r="N21" s="14">
        <f>O66</f>
        <v>2365</v>
      </c>
    </row>
    <row r="22" spans="2:14" ht="18" customHeight="1" x14ac:dyDescent="0.3">
      <c r="B22" s="334"/>
      <c r="C22" s="334"/>
      <c r="D22" s="334"/>
      <c r="E22" s="335"/>
      <c r="F22" s="335"/>
      <c r="G22" s="335"/>
      <c r="H22" s="329" t="s">
        <v>29</v>
      </c>
      <c r="I22" s="330"/>
      <c r="J22" s="331"/>
      <c r="K22" s="329" t="s">
        <v>41</v>
      </c>
      <c r="L22" s="330"/>
      <c r="M22" s="331"/>
      <c r="N22" s="12" t="str">
        <f>O67</f>
        <v>(2029)</v>
      </c>
    </row>
    <row r="25" spans="2:14" ht="15.6" x14ac:dyDescent="0.3">
      <c r="B25" s="248" t="s">
        <v>217</v>
      </c>
      <c r="C25" s="248"/>
      <c r="D25" s="248"/>
      <c r="E25" s="248"/>
      <c r="F25" s="248"/>
      <c r="G25" s="248"/>
    </row>
    <row r="26" spans="2:14" ht="15.6" x14ac:dyDescent="0.3">
      <c r="B26" s="274" t="s">
        <v>218</v>
      </c>
      <c r="C26" s="274"/>
      <c r="D26" s="274"/>
      <c r="E26" s="274"/>
      <c r="F26" s="274" t="s">
        <v>219</v>
      </c>
      <c r="G26" s="274"/>
      <c r="H26" s="274"/>
    </row>
    <row r="27" spans="2:14" ht="15.6" x14ac:dyDescent="0.3">
      <c r="B27" s="275">
        <v>1</v>
      </c>
      <c r="C27" s="275"/>
      <c r="D27" s="275"/>
      <c r="E27" s="275"/>
      <c r="F27" s="275">
        <v>2</v>
      </c>
      <c r="G27" s="275"/>
      <c r="H27" s="275"/>
    </row>
    <row r="28" spans="2:14" ht="15.6" x14ac:dyDescent="0.3">
      <c r="B28" s="272" t="s">
        <v>220</v>
      </c>
      <c r="C28" s="272"/>
      <c r="D28" s="272"/>
      <c r="E28" s="272"/>
      <c r="F28" s="273">
        <f>F29+F31+F33+F35</f>
        <v>12453879.989999998</v>
      </c>
      <c r="G28" s="273"/>
      <c r="H28" s="273"/>
    </row>
    <row r="29" spans="2:14" ht="15.6" x14ac:dyDescent="0.3">
      <c r="B29" s="272" t="s">
        <v>221</v>
      </c>
      <c r="C29" s="272"/>
      <c r="D29" s="272"/>
      <c r="E29" s="272"/>
      <c r="F29" s="273">
        <f>F30</f>
        <v>0</v>
      </c>
      <c r="G29" s="273"/>
      <c r="H29" s="273"/>
    </row>
    <row r="30" spans="2:14" ht="15.6" x14ac:dyDescent="0.3">
      <c r="B30" s="271" t="s">
        <v>222</v>
      </c>
      <c r="C30" s="271"/>
      <c r="D30" s="271"/>
      <c r="E30" s="271"/>
      <c r="F30" s="273">
        <f>J196</f>
        <v>0</v>
      </c>
      <c r="G30" s="273"/>
      <c r="H30" s="273"/>
    </row>
    <row r="31" spans="2:14" ht="31.35" customHeight="1" x14ac:dyDescent="0.3">
      <c r="B31" s="272" t="s">
        <v>223</v>
      </c>
      <c r="C31" s="272"/>
      <c r="D31" s="272"/>
      <c r="E31" s="272"/>
      <c r="F31" s="273">
        <f>F32</f>
        <v>0</v>
      </c>
      <c r="G31" s="273"/>
      <c r="H31" s="273"/>
    </row>
    <row r="32" spans="2:14" ht="15.6" x14ac:dyDescent="0.3">
      <c r="B32" s="271" t="s">
        <v>224</v>
      </c>
      <c r="C32" s="271"/>
      <c r="D32" s="271"/>
      <c r="E32" s="271"/>
      <c r="F32" s="273">
        <f>K196</f>
        <v>0</v>
      </c>
      <c r="G32" s="273"/>
      <c r="H32" s="273"/>
    </row>
    <row r="33" spans="1:17" ht="15.6" x14ac:dyDescent="0.3">
      <c r="B33" s="272" t="s">
        <v>225</v>
      </c>
      <c r="C33" s="272"/>
      <c r="D33" s="272"/>
      <c r="E33" s="272"/>
      <c r="F33" s="273">
        <f>F34</f>
        <v>12453879.989999998</v>
      </c>
      <c r="G33" s="273"/>
      <c r="H33" s="273"/>
    </row>
    <row r="34" spans="1:17" ht="15.6" x14ac:dyDescent="0.3">
      <c r="B34" s="271" t="s">
        <v>226</v>
      </c>
      <c r="C34" s="271"/>
      <c r="D34" s="271"/>
      <c r="E34" s="271"/>
      <c r="F34" s="273">
        <f>L196</f>
        <v>12453879.989999998</v>
      </c>
      <c r="G34" s="273"/>
      <c r="H34" s="273"/>
    </row>
    <row r="35" spans="1:17" ht="15.6" x14ac:dyDescent="0.3">
      <c r="B35" s="272" t="s">
        <v>227</v>
      </c>
      <c r="C35" s="272"/>
      <c r="D35" s="272"/>
      <c r="E35" s="272"/>
      <c r="F35" s="273">
        <f>F36</f>
        <v>0</v>
      </c>
      <c r="G35" s="273"/>
      <c r="H35" s="273"/>
    </row>
    <row r="36" spans="1:17" ht="15.6" x14ac:dyDescent="0.3">
      <c r="B36" s="271" t="s">
        <v>228</v>
      </c>
      <c r="C36" s="271"/>
      <c r="D36" s="271"/>
      <c r="E36" s="271"/>
      <c r="F36" s="273">
        <v>0</v>
      </c>
      <c r="G36" s="273"/>
      <c r="H36" s="273"/>
    </row>
    <row r="37" spans="1:17" ht="15.6" x14ac:dyDescent="0.3">
      <c r="B37" s="272" t="s">
        <v>229</v>
      </c>
      <c r="C37" s="272"/>
      <c r="D37" s="272"/>
      <c r="E37" s="272"/>
      <c r="F37" s="273">
        <f>SUM(F38:H40)</f>
        <v>2203158.0900000003</v>
      </c>
      <c r="G37" s="273"/>
      <c r="H37" s="273"/>
    </row>
    <row r="38" spans="1:17" ht="15.6" x14ac:dyDescent="0.3">
      <c r="B38" s="271" t="s">
        <v>230</v>
      </c>
      <c r="C38" s="271"/>
      <c r="D38" s="271"/>
      <c r="E38" s="271"/>
      <c r="F38" s="273">
        <f>M196</f>
        <v>2203158.0900000003</v>
      </c>
      <c r="G38" s="273"/>
      <c r="H38" s="273"/>
    </row>
    <row r="39" spans="1:17" ht="15.6" x14ac:dyDescent="0.3">
      <c r="B39" s="271" t="s">
        <v>231</v>
      </c>
      <c r="C39" s="271"/>
      <c r="D39" s="271"/>
      <c r="E39" s="271"/>
      <c r="F39" s="273">
        <v>0</v>
      </c>
      <c r="G39" s="273"/>
      <c r="H39" s="273"/>
    </row>
    <row r="40" spans="1:17" ht="15.6" x14ac:dyDescent="0.3">
      <c r="B40" s="271" t="s">
        <v>232</v>
      </c>
      <c r="C40" s="271"/>
      <c r="D40" s="271"/>
      <c r="E40" s="271"/>
      <c r="F40" s="273">
        <v>0</v>
      </c>
      <c r="G40" s="273"/>
      <c r="H40" s="273"/>
    </row>
    <row r="41" spans="1:17" ht="15.6" x14ac:dyDescent="0.3">
      <c r="B41" s="272" t="s">
        <v>233</v>
      </c>
      <c r="C41" s="272"/>
      <c r="D41" s="272"/>
      <c r="E41" s="272"/>
      <c r="F41" s="273">
        <f>F28+F37</f>
        <v>14657038.079999998</v>
      </c>
      <c r="G41" s="273"/>
      <c r="H41" s="273"/>
    </row>
    <row r="43" spans="1:17" ht="15.6" x14ac:dyDescent="0.3">
      <c r="B43" s="248" t="s">
        <v>234</v>
      </c>
      <c r="C43" s="248"/>
      <c r="D43" s="248"/>
      <c r="E43" s="248"/>
      <c r="F43" s="248"/>
      <c r="G43" s="248"/>
      <c r="H43" s="248"/>
    </row>
    <row r="44" spans="1:17" ht="16.350000000000001" customHeight="1" x14ac:dyDescent="0.3">
      <c r="B44" s="276" t="s">
        <v>235</v>
      </c>
      <c r="C44" s="249" t="s">
        <v>236</v>
      </c>
      <c r="D44" s="249" t="s">
        <v>237</v>
      </c>
      <c r="E44" s="249" t="s">
        <v>238</v>
      </c>
      <c r="F44" s="249" t="s">
        <v>239</v>
      </c>
      <c r="G44" s="249" t="s">
        <v>240</v>
      </c>
      <c r="H44" s="249" t="s">
        <v>241</v>
      </c>
      <c r="I44" s="249" t="s">
        <v>242</v>
      </c>
      <c r="J44" s="249"/>
      <c r="K44" s="249"/>
      <c r="L44" s="249"/>
      <c r="M44" s="249"/>
      <c r="N44" s="249" t="s">
        <v>6</v>
      </c>
      <c r="O44" s="249"/>
      <c r="P44" s="249" t="s">
        <v>243</v>
      </c>
      <c r="Q44" s="249" t="s">
        <v>244</v>
      </c>
    </row>
    <row r="45" spans="1:17" ht="47.1" customHeight="1" x14ac:dyDescent="0.3">
      <c r="B45" s="277"/>
      <c r="C45" s="249"/>
      <c r="D45" s="249"/>
      <c r="E45" s="249"/>
      <c r="F45" s="249"/>
      <c r="G45" s="249"/>
      <c r="H45" s="249"/>
      <c r="I45" s="249" t="s">
        <v>141</v>
      </c>
      <c r="J45" s="249" t="s">
        <v>245</v>
      </c>
      <c r="K45" s="249"/>
      <c r="L45" s="249"/>
      <c r="M45" s="249" t="s">
        <v>246</v>
      </c>
      <c r="N45" s="249" t="s">
        <v>247</v>
      </c>
      <c r="O45" s="249" t="s">
        <v>248</v>
      </c>
      <c r="P45" s="249"/>
      <c r="Q45" s="249"/>
    </row>
    <row r="46" spans="1:17" ht="96" customHeight="1" x14ac:dyDescent="0.3">
      <c r="B46" s="278"/>
      <c r="C46" s="249"/>
      <c r="D46" s="249"/>
      <c r="E46" s="249"/>
      <c r="F46" s="249"/>
      <c r="G46" s="249"/>
      <c r="H46" s="249"/>
      <c r="I46" s="249"/>
      <c r="J46" s="3" t="s">
        <v>249</v>
      </c>
      <c r="K46" s="3" t="s">
        <v>250</v>
      </c>
      <c r="L46" s="3" t="s">
        <v>251</v>
      </c>
      <c r="M46" s="249"/>
      <c r="N46" s="249"/>
      <c r="O46" s="249"/>
      <c r="P46" s="249"/>
      <c r="Q46" s="249"/>
    </row>
    <row r="47" spans="1:17" ht="15.6" x14ac:dyDescent="0.3">
      <c r="B47" s="4">
        <v>1</v>
      </c>
      <c r="C47" s="4">
        <v>2</v>
      </c>
      <c r="D47" s="4">
        <v>3</v>
      </c>
      <c r="E47" s="4">
        <v>4</v>
      </c>
      <c r="F47" s="4">
        <v>5</v>
      </c>
      <c r="G47" s="4">
        <v>6</v>
      </c>
      <c r="H47" s="4">
        <v>7</v>
      </c>
      <c r="I47" s="4">
        <v>8</v>
      </c>
      <c r="J47" s="4">
        <v>9</v>
      </c>
      <c r="K47" s="4">
        <v>10</v>
      </c>
      <c r="L47" s="4">
        <v>11</v>
      </c>
      <c r="M47" s="4">
        <v>12</v>
      </c>
      <c r="N47" s="4">
        <v>13</v>
      </c>
      <c r="O47" s="4">
        <v>14</v>
      </c>
      <c r="P47" s="4">
        <v>15</v>
      </c>
      <c r="Q47" s="4">
        <v>16</v>
      </c>
    </row>
    <row r="48" spans="1:17" ht="29.1" customHeight="1" x14ac:dyDescent="0.3">
      <c r="A48" s="142"/>
      <c r="B48" s="245" t="s">
        <v>252</v>
      </c>
      <c r="C48" s="279" t="s">
        <v>253</v>
      </c>
      <c r="D48" s="245" t="s">
        <v>254</v>
      </c>
      <c r="E48" s="245" t="s">
        <v>254</v>
      </c>
      <c r="F48" s="245" t="s">
        <v>255</v>
      </c>
      <c r="G48" s="245" t="s">
        <v>256</v>
      </c>
      <c r="H48" s="279" t="s">
        <v>257</v>
      </c>
      <c r="I48" s="298">
        <f>I196</f>
        <v>14657038.080000002</v>
      </c>
      <c r="J48" s="298">
        <f t="shared" ref="J48:M48" si="0">J196</f>
        <v>0</v>
      </c>
      <c r="K48" s="298">
        <f t="shared" si="0"/>
        <v>0</v>
      </c>
      <c r="L48" s="298">
        <f t="shared" si="0"/>
        <v>12453879.989999998</v>
      </c>
      <c r="M48" s="298">
        <f t="shared" si="0"/>
        <v>2203158.0900000003</v>
      </c>
      <c r="N48" s="245" t="s">
        <v>258</v>
      </c>
      <c r="O48" s="14">
        <f>O68+O160</f>
        <v>12761</v>
      </c>
      <c r="P48" s="296" t="s">
        <v>20</v>
      </c>
      <c r="Q48" s="279" t="s">
        <v>259</v>
      </c>
    </row>
    <row r="49" spans="1:17" ht="20.100000000000001" customHeight="1" x14ac:dyDescent="0.3">
      <c r="A49" s="142"/>
      <c r="B49" s="246"/>
      <c r="C49" s="280"/>
      <c r="D49" s="246"/>
      <c r="E49" s="246"/>
      <c r="F49" s="246"/>
      <c r="G49" s="246"/>
      <c r="H49" s="280"/>
      <c r="I49" s="299"/>
      <c r="J49" s="299"/>
      <c r="K49" s="299"/>
      <c r="L49" s="299"/>
      <c r="M49" s="299"/>
      <c r="N49" s="252"/>
      <c r="O49" s="12" t="s">
        <v>126</v>
      </c>
      <c r="P49" s="297"/>
      <c r="Q49" s="281"/>
    </row>
    <row r="50" spans="1:17" ht="38.1" customHeight="1" x14ac:dyDescent="0.3">
      <c r="A50" s="142"/>
      <c r="B50" s="246"/>
      <c r="C50" s="280"/>
      <c r="D50" s="246"/>
      <c r="E50" s="246"/>
      <c r="F50" s="246"/>
      <c r="G50" s="246"/>
      <c r="H50" s="280"/>
      <c r="I50" s="299"/>
      <c r="J50" s="299"/>
      <c r="K50" s="299"/>
      <c r="L50" s="299"/>
      <c r="M50" s="299"/>
      <c r="N50" s="245" t="s">
        <v>260</v>
      </c>
      <c r="O50" s="14">
        <f>O70+O162</f>
        <v>11993</v>
      </c>
      <c r="P50" s="296" t="s">
        <v>20</v>
      </c>
      <c r="Q50" s="279" t="s">
        <v>259</v>
      </c>
    </row>
    <row r="51" spans="1:17" ht="17.100000000000001" customHeight="1" x14ac:dyDescent="0.3">
      <c r="A51" s="142"/>
      <c r="B51" s="246"/>
      <c r="C51" s="280"/>
      <c r="D51" s="246"/>
      <c r="E51" s="246"/>
      <c r="F51" s="246"/>
      <c r="G51" s="246"/>
      <c r="H51" s="280"/>
      <c r="I51" s="299"/>
      <c r="J51" s="299"/>
      <c r="K51" s="299"/>
      <c r="L51" s="299"/>
      <c r="M51" s="299"/>
      <c r="N51" s="252"/>
      <c r="O51" s="12" t="s">
        <v>42</v>
      </c>
      <c r="P51" s="297"/>
      <c r="Q51" s="281"/>
    </row>
    <row r="52" spans="1:17" ht="49.35" customHeight="1" x14ac:dyDescent="0.3">
      <c r="A52" s="142"/>
      <c r="B52" s="246"/>
      <c r="C52" s="280"/>
      <c r="D52" s="246"/>
      <c r="E52" s="246"/>
      <c r="F52" s="246"/>
      <c r="G52" s="246"/>
      <c r="H52" s="280"/>
      <c r="I52" s="299"/>
      <c r="J52" s="299"/>
      <c r="K52" s="299"/>
      <c r="L52" s="299"/>
      <c r="M52" s="299"/>
      <c r="N52" s="245" t="s">
        <v>261</v>
      </c>
      <c r="O52" s="13">
        <f>O72</f>
        <v>15</v>
      </c>
      <c r="P52" s="296" t="s">
        <v>20</v>
      </c>
      <c r="Q52" s="279" t="s">
        <v>259</v>
      </c>
    </row>
    <row r="53" spans="1:17" ht="15.6" x14ac:dyDescent="0.3">
      <c r="A53" s="142"/>
      <c r="B53" s="246"/>
      <c r="C53" s="280"/>
      <c r="D53" s="246"/>
      <c r="E53" s="246"/>
      <c r="F53" s="246"/>
      <c r="G53" s="246"/>
      <c r="H53" s="280"/>
      <c r="I53" s="299"/>
      <c r="J53" s="299"/>
      <c r="K53" s="299"/>
      <c r="L53" s="299"/>
      <c r="M53" s="299"/>
      <c r="N53" s="252"/>
      <c r="O53" s="12" t="s">
        <v>126</v>
      </c>
      <c r="P53" s="297"/>
      <c r="Q53" s="281"/>
    </row>
    <row r="54" spans="1:17" ht="66" customHeight="1" x14ac:dyDescent="0.3">
      <c r="A54" s="142"/>
      <c r="B54" s="246"/>
      <c r="C54" s="280"/>
      <c r="D54" s="246"/>
      <c r="E54" s="246"/>
      <c r="F54" s="246"/>
      <c r="G54" s="246"/>
      <c r="H54" s="280"/>
      <c r="I54" s="299"/>
      <c r="J54" s="299"/>
      <c r="K54" s="299"/>
      <c r="L54" s="299"/>
      <c r="M54" s="299"/>
      <c r="N54" s="245" t="s">
        <v>262</v>
      </c>
      <c r="O54" s="13">
        <v>20.2</v>
      </c>
      <c r="P54" s="296" t="s">
        <v>20</v>
      </c>
      <c r="Q54" s="279" t="s">
        <v>259</v>
      </c>
    </row>
    <row r="55" spans="1:17" ht="15.6" x14ac:dyDescent="0.3">
      <c r="A55" s="142"/>
      <c r="B55" s="246"/>
      <c r="C55" s="280"/>
      <c r="D55" s="246"/>
      <c r="E55" s="246"/>
      <c r="F55" s="246"/>
      <c r="G55" s="246"/>
      <c r="H55" s="280"/>
      <c r="I55" s="299"/>
      <c r="J55" s="299"/>
      <c r="K55" s="299"/>
      <c r="L55" s="299"/>
      <c r="M55" s="299"/>
      <c r="N55" s="252"/>
      <c r="O55" s="12" t="s">
        <v>126</v>
      </c>
      <c r="P55" s="297"/>
      <c r="Q55" s="281"/>
    </row>
    <row r="56" spans="1:17" ht="33" customHeight="1" x14ac:dyDescent="0.3">
      <c r="A56" s="142"/>
      <c r="B56" s="246"/>
      <c r="C56" s="280"/>
      <c r="D56" s="246"/>
      <c r="E56" s="246"/>
      <c r="F56" s="246"/>
      <c r="G56" s="246"/>
      <c r="H56" s="280"/>
      <c r="I56" s="299"/>
      <c r="J56" s="299"/>
      <c r="K56" s="299"/>
      <c r="L56" s="299"/>
      <c r="M56" s="299"/>
      <c r="N56" s="245" t="s">
        <v>263</v>
      </c>
      <c r="O56" s="13">
        <f>O76</f>
        <v>301</v>
      </c>
      <c r="P56" s="296" t="s">
        <v>20</v>
      </c>
      <c r="Q56" s="279" t="s">
        <v>259</v>
      </c>
    </row>
    <row r="57" spans="1:17" ht="15.6" x14ac:dyDescent="0.3">
      <c r="A57" s="142"/>
      <c r="B57" s="246"/>
      <c r="C57" s="280"/>
      <c r="D57" s="246"/>
      <c r="E57" s="246"/>
      <c r="F57" s="246"/>
      <c r="G57" s="246"/>
      <c r="H57" s="280"/>
      <c r="I57" s="299"/>
      <c r="J57" s="299"/>
      <c r="K57" s="299"/>
      <c r="L57" s="299"/>
      <c r="M57" s="299"/>
      <c r="N57" s="252"/>
      <c r="O57" s="12" t="s">
        <v>126</v>
      </c>
      <c r="P57" s="297"/>
      <c r="Q57" s="281"/>
    </row>
    <row r="58" spans="1:17" ht="36" customHeight="1" x14ac:dyDescent="0.3">
      <c r="A58" s="142"/>
      <c r="B58" s="246"/>
      <c r="C58" s="280"/>
      <c r="D58" s="246"/>
      <c r="E58" s="246"/>
      <c r="F58" s="246"/>
      <c r="G58" s="246"/>
      <c r="H58" s="280"/>
      <c r="I58" s="299"/>
      <c r="J58" s="299"/>
      <c r="K58" s="299"/>
      <c r="L58" s="299"/>
      <c r="M58" s="299"/>
      <c r="N58" s="245" t="s">
        <v>264</v>
      </c>
      <c r="O58" s="13">
        <f>O78</f>
        <v>301</v>
      </c>
      <c r="P58" s="296" t="s">
        <v>20</v>
      </c>
      <c r="Q58" s="279" t="s">
        <v>259</v>
      </c>
    </row>
    <row r="59" spans="1:17" ht="15.6" x14ac:dyDescent="0.3">
      <c r="A59" s="142"/>
      <c r="B59" s="246"/>
      <c r="C59" s="280"/>
      <c r="D59" s="246"/>
      <c r="E59" s="246"/>
      <c r="F59" s="246"/>
      <c r="G59" s="246"/>
      <c r="H59" s="280"/>
      <c r="I59" s="299"/>
      <c r="J59" s="299"/>
      <c r="K59" s="299"/>
      <c r="L59" s="299"/>
      <c r="M59" s="299"/>
      <c r="N59" s="252"/>
      <c r="O59" s="12" t="s">
        <v>42</v>
      </c>
      <c r="P59" s="297"/>
      <c r="Q59" s="281"/>
    </row>
    <row r="60" spans="1:17" ht="19.350000000000001" customHeight="1" x14ac:dyDescent="0.3">
      <c r="A60" s="142"/>
      <c r="B60" s="246"/>
      <c r="C60" s="280"/>
      <c r="D60" s="246"/>
      <c r="E60" s="246"/>
      <c r="F60" s="246"/>
      <c r="G60" s="246"/>
      <c r="H60" s="280"/>
      <c r="I60" s="299"/>
      <c r="J60" s="299"/>
      <c r="K60" s="299"/>
      <c r="L60" s="299"/>
      <c r="M60" s="299"/>
      <c r="N60" s="245" t="s">
        <v>265</v>
      </c>
      <c r="O60" s="13">
        <f>O80</f>
        <v>192</v>
      </c>
      <c r="P60" s="296" t="s">
        <v>20</v>
      </c>
      <c r="Q60" s="279" t="s">
        <v>259</v>
      </c>
    </row>
    <row r="61" spans="1:17" ht="15.6" x14ac:dyDescent="0.3">
      <c r="A61" s="142"/>
      <c r="B61" s="246"/>
      <c r="C61" s="280"/>
      <c r="D61" s="246"/>
      <c r="E61" s="246"/>
      <c r="F61" s="246"/>
      <c r="G61" s="246"/>
      <c r="H61" s="280"/>
      <c r="I61" s="299"/>
      <c r="J61" s="299"/>
      <c r="K61" s="299"/>
      <c r="L61" s="299"/>
      <c r="M61" s="299"/>
      <c r="N61" s="252"/>
      <c r="O61" s="12" t="s">
        <v>126</v>
      </c>
      <c r="P61" s="297"/>
      <c r="Q61" s="281"/>
    </row>
    <row r="62" spans="1:17" ht="17.399999999999999" customHeight="1" x14ac:dyDescent="0.3">
      <c r="A62" s="142"/>
      <c r="B62" s="246"/>
      <c r="C62" s="280"/>
      <c r="D62" s="246"/>
      <c r="E62" s="246"/>
      <c r="F62" s="246"/>
      <c r="G62" s="246"/>
      <c r="H62" s="280"/>
      <c r="I62" s="299"/>
      <c r="J62" s="299"/>
      <c r="K62" s="299"/>
      <c r="L62" s="299"/>
      <c r="M62" s="299"/>
      <c r="N62" s="245" t="s">
        <v>266</v>
      </c>
      <c r="O62" s="13">
        <f>O82</f>
        <v>5</v>
      </c>
      <c r="P62" s="296" t="s">
        <v>20</v>
      </c>
      <c r="Q62" s="279" t="s">
        <v>259</v>
      </c>
    </row>
    <row r="63" spans="1:17" ht="15.6" x14ac:dyDescent="0.3">
      <c r="A63" s="142"/>
      <c r="B63" s="246"/>
      <c r="C63" s="280"/>
      <c r="D63" s="246"/>
      <c r="E63" s="246"/>
      <c r="F63" s="246"/>
      <c r="G63" s="246"/>
      <c r="H63" s="280"/>
      <c r="I63" s="299"/>
      <c r="J63" s="299"/>
      <c r="K63" s="299"/>
      <c r="L63" s="299"/>
      <c r="M63" s="299"/>
      <c r="N63" s="252"/>
      <c r="O63" s="12" t="s">
        <v>126</v>
      </c>
      <c r="P63" s="297"/>
      <c r="Q63" s="281"/>
    </row>
    <row r="64" spans="1:17" ht="51.6" customHeight="1" x14ac:dyDescent="0.3">
      <c r="A64" s="142"/>
      <c r="B64" s="246"/>
      <c r="C64" s="280"/>
      <c r="D64" s="246"/>
      <c r="E64" s="246"/>
      <c r="F64" s="246"/>
      <c r="G64" s="246"/>
      <c r="H64" s="280"/>
      <c r="I64" s="299"/>
      <c r="J64" s="299"/>
      <c r="K64" s="299"/>
      <c r="L64" s="299"/>
      <c r="M64" s="299"/>
      <c r="N64" s="245" t="s">
        <v>267</v>
      </c>
      <c r="O64" s="13">
        <f>O84</f>
        <v>106</v>
      </c>
      <c r="P64" s="296" t="s">
        <v>20</v>
      </c>
      <c r="Q64" s="279" t="s">
        <v>259</v>
      </c>
    </row>
    <row r="65" spans="1:17" ht="15.6" x14ac:dyDescent="0.3">
      <c r="A65" s="142"/>
      <c r="B65" s="246"/>
      <c r="C65" s="280"/>
      <c r="D65" s="246"/>
      <c r="E65" s="246"/>
      <c r="F65" s="246"/>
      <c r="G65" s="246"/>
      <c r="H65" s="280"/>
      <c r="I65" s="299"/>
      <c r="J65" s="299"/>
      <c r="K65" s="299"/>
      <c r="L65" s="299"/>
      <c r="M65" s="299"/>
      <c r="N65" s="252"/>
      <c r="O65" s="12" t="s">
        <v>42</v>
      </c>
      <c r="P65" s="297"/>
      <c r="Q65" s="281"/>
    </row>
    <row r="66" spans="1:17" ht="30.6" customHeight="1" x14ac:dyDescent="0.3">
      <c r="A66" s="142"/>
      <c r="B66" s="246"/>
      <c r="C66" s="280"/>
      <c r="D66" s="246"/>
      <c r="E66" s="246"/>
      <c r="F66" s="246"/>
      <c r="G66" s="246"/>
      <c r="H66" s="280"/>
      <c r="I66" s="299"/>
      <c r="J66" s="299"/>
      <c r="K66" s="299"/>
      <c r="L66" s="299"/>
      <c r="M66" s="299"/>
      <c r="N66" s="245" t="s">
        <v>268</v>
      </c>
      <c r="O66" s="14">
        <f>O164</f>
        <v>2365</v>
      </c>
      <c r="P66" s="296" t="s">
        <v>20</v>
      </c>
      <c r="Q66" s="279" t="s">
        <v>259</v>
      </c>
    </row>
    <row r="67" spans="1:17" ht="15.6" x14ac:dyDescent="0.3">
      <c r="A67" s="142"/>
      <c r="B67" s="252"/>
      <c r="C67" s="281"/>
      <c r="D67" s="252"/>
      <c r="E67" s="252"/>
      <c r="F67" s="252"/>
      <c r="G67" s="252"/>
      <c r="H67" s="281"/>
      <c r="I67" s="300"/>
      <c r="J67" s="300"/>
      <c r="K67" s="300"/>
      <c r="L67" s="300"/>
      <c r="M67" s="300"/>
      <c r="N67" s="252"/>
      <c r="O67" s="12" t="s">
        <v>42</v>
      </c>
      <c r="P67" s="297"/>
      <c r="Q67" s="281"/>
    </row>
    <row r="68" spans="1:17" ht="15.6" customHeight="1" x14ac:dyDescent="0.3">
      <c r="A68" s="142"/>
      <c r="B68" s="245" t="s">
        <v>269</v>
      </c>
      <c r="C68" s="279" t="s">
        <v>253</v>
      </c>
      <c r="D68" s="245" t="s">
        <v>254</v>
      </c>
      <c r="E68" s="245" t="s">
        <v>254</v>
      </c>
      <c r="F68" s="245" t="s">
        <v>255</v>
      </c>
      <c r="G68" s="245" t="s">
        <v>270</v>
      </c>
      <c r="H68" s="279" t="s">
        <v>257</v>
      </c>
      <c r="I68" s="298">
        <f>I86+I98+I116+I126+I138+I144+I152</f>
        <v>11958717.510000002</v>
      </c>
      <c r="J68" s="298">
        <f t="shared" ref="J68:M68" si="1">J86+J98+J116+J126+J138+J144+J152</f>
        <v>0</v>
      </c>
      <c r="K68" s="298">
        <f t="shared" si="1"/>
        <v>0</v>
      </c>
      <c r="L68" s="298">
        <f t="shared" si="1"/>
        <v>10160307.52</v>
      </c>
      <c r="M68" s="298">
        <f t="shared" si="1"/>
        <v>1798409.9900000002</v>
      </c>
      <c r="N68" s="245" t="s">
        <v>258</v>
      </c>
      <c r="O68" s="14">
        <f>O86+O98+O126+O144+O152</f>
        <v>8289</v>
      </c>
      <c r="P68" s="296" t="s">
        <v>20</v>
      </c>
      <c r="Q68" s="279" t="s">
        <v>259</v>
      </c>
    </row>
    <row r="69" spans="1:17" ht="15.6" x14ac:dyDescent="0.3">
      <c r="A69" s="142"/>
      <c r="B69" s="246"/>
      <c r="C69" s="280"/>
      <c r="D69" s="246"/>
      <c r="E69" s="246"/>
      <c r="F69" s="246"/>
      <c r="G69" s="246"/>
      <c r="H69" s="280"/>
      <c r="I69" s="299"/>
      <c r="J69" s="299"/>
      <c r="K69" s="299"/>
      <c r="L69" s="299"/>
      <c r="M69" s="299"/>
      <c r="N69" s="252"/>
      <c r="O69" s="12" t="s">
        <v>126</v>
      </c>
      <c r="P69" s="297"/>
      <c r="Q69" s="281"/>
    </row>
    <row r="70" spans="1:17" ht="15.6" customHeight="1" x14ac:dyDescent="0.3">
      <c r="A70" s="142"/>
      <c r="B70" s="246"/>
      <c r="C70" s="280"/>
      <c r="D70" s="246"/>
      <c r="E70" s="246"/>
      <c r="F70" s="246"/>
      <c r="G70" s="246"/>
      <c r="H70" s="280"/>
      <c r="I70" s="299"/>
      <c r="J70" s="299"/>
      <c r="K70" s="299"/>
      <c r="L70" s="299"/>
      <c r="M70" s="299"/>
      <c r="N70" s="245" t="s">
        <v>260</v>
      </c>
      <c r="O70" s="14">
        <f>O88+O100+O128+O146+O154</f>
        <v>7521</v>
      </c>
      <c r="P70" s="296" t="s">
        <v>20</v>
      </c>
      <c r="Q70" s="279" t="s">
        <v>259</v>
      </c>
    </row>
    <row r="71" spans="1:17" ht="15.6" x14ac:dyDescent="0.3">
      <c r="A71" s="142"/>
      <c r="B71" s="246"/>
      <c r="C71" s="280"/>
      <c r="D71" s="246"/>
      <c r="E71" s="246"/>
      <c r="F71" s="246"/>
      <c r="G71" s="246"/>
      <c r="H71" s="280"/>
      <c r="I71" s="299"/>
      <c r="J71" s="299"/>
      <c r="K71" s="299"/>
      <c r="L71" s="299"/>
      <c r="M71" s="299"/>
      <c r="N71" s="252"/>
      <c r="O71" s="12" t="s">
        <v>42</v>
      </c>
      <c r="P71" s="297"/>
      <c r="Q71" s="281"/>
    </row>
    <row r="72" spans="1:17" ht="15.6" customHeight="1" x14ac:dyDescent="0.3">
      <c r="A72" s="142"/>
      <c r="B72" s="246"/>
      <c r="C72" s="280"/>
      <c r="D72" s="246"/>
      <c r="E72" s="246"/>
      <c r="F72" s="246"/>
      <c r="G72" s="246"/>
      <c r="H72" s="280"/>
      <c r="I72" s="299"/>
      <c r="J72" s="299"/>
      <c r="K72" s="299"/>
      <c r="L72" s="299"/>
      <c r="M72" s="299"/>
      <c r="N72" s="245" t="s">
        <v>261</v>
      </c>
      <c r="O72" s="13">
        <f>O90+O102+O130+O148+O156</f>
        <v>15</v>
      </c>
      <c r="P72" s="296" t="s">
        <v>20</v>
      </c>
      <c r="Q72" s="279" t="s">
        <v>259</v>
      </c>
    </row>
    <row r="73" spans="1:17" ht="15.6" x14ac:dyDescent="0.3">
      <c r="A73" s="142"/>
      <c r="B73" s="246"/>
      <c r="C73" s="280"/>
      <c r="D73" s="246"/>
      <c r="E73" s="246"/>
      <c r="F73" s="246"/>
      <c r="G73" s="246"/>
      <c r="H73" s="280"/>
      <c r="I73" s="299"/>
      <c r="J73" s="299"/>
      <c r="K73" s="299"/>
      <c r="L73" s="299"/>
      <c r="M73" s="299"/>
      <c r="N73" s="252"/>
      <c r="O73" s="12" t="s">
        <v>126</v>
      </c>
      <c r="P73" s="297"/>
      <c r="Q73" s="281"/>
    </row>
    <row r="74" spans="1:17" ht="15.6" customHeight="1" x14ac:dyDescent="0.3">
      <c r="A74" s="142"/>
      <c r="B74" s="246"/>
      <c r="C74" s="280"/>
      <c r="D74" s="246"/>
      <c r="E74" s="246"/>
      <c r="F74" s="246"/>
      <c r="G74" s="246"/>
      <c r="H74" s="280"/>
      <c r="I74" s="299"/>
      <c r="J74" s="299"/>
      <c r="K74" s="299"/>
      <c r="L74" s="299"/>
      <c r="M74" s="299"/>
      <c r="N74" s="245" t="s">
        <v>262</v>
      </c>
      <c r="O74" s="13">
        <v>20.2</v>
      </c>
      <c r="P74" s="296" t="s">
        <v>20</v>
      </c>
      <c r="Q74" s="279" t="s">
        <v>259</v>
      </c>
    </row>
    <row r="75" spans="1:17" ht="15.6" x14ac:dyDescent="0.3">
      <c r="A75" s="142"/>
      <c r="B75" s="246"/>
      <c r="C75" s="280"/>
      <c r="D75" s="246"/>
      <c r="E75" s="246"/>
      <c r="F75" s="246"/>
      <c r="G75" s="246"/>
      <c r="H75" s="280"/>
      <c r="I75" s="299"/>
      <c r="J75" s="299"/>
      <c r="K75" s="299"/>
      <c r="L75" s="299"/>
      <c r="M75" s="299"/>
      <c r="N75" s="252"/>
      <c r="O75" s="12" t="s">
        <v>126</v>
      </c>
      <c r="P75" s="297"/>
      <c r="Q75" s="281"/>
    </row>
    <row r="76" spans="1:17" ht="15.6" x14ac:dyDescent="0.3">
      <c r="A76" s="142"/>
      <c r="B76" s="246"/>
      <c r="C76" s="280"/>
      <c r="D76" s="246"/>
      <c r="E76" s="246"/>
      <c r="F76" s="246"/>
      <c r="G76" s="246"/>
      <c r="H76" s="280"/>
      <c r="I76" s="299"/>
      <c r="J76" s="299"/>
      <c r="K76" s="299"/>
      <c r="L76" s="299"/>
      <c r="M76" s="299"/>
      <c r="N76" s="245" t="s">
        <v>263</v>
      </c>
      <c r="O76" s="13">
        <f>O106+O116+O138</f>
        <v>301</v>
      </c>
      <c r="P76" s="296" t="s">
        <v>20</v>
      </c>
      <c r="Q76" s="279" t="s">
        <v>259</v>
      </c>
    </row>
    <row r="77" spans="1:17" ht="15.6" x14ac:dyDescent="0.3">
      <c r="A77" s="142"/>
      <c r="B77" s="246"/>
      <c r="C77" s="280"/>
      <c r="D77" s="246"/>
      <c r="E77" s="246"/>
      <c r="F77" s="246"/>
      <c r="G77" s="246"/>
      <c r="H77" s="280"/>
      <c r="I77" s="299"/>
      <c r="J77" s="299"/>
      <c r="K77" s="299"/>
      <c r="L77" s="299"/>
      <c r="M77" s="299"/>
      <c r="N77" s="252"/>
      <c r="O77" s="12" t="s">
        <v>126</v>
      </c>
      <c r="P77" s="297"/>
      <c r="Q77" s="281"/>
    </row>
    <row r="78" spans="1:17" ht="15.6" x14ac:dyDescent="0.3">
      <c r="A78" s="142"/>
      <c r="B78" s="246"/>
      <c r="C78" s="280"/>
      <c r="D78" s="246"/>
      <c r="E78" s="246"/>
      <c r="F78" s="246"/>
      <c r="G78" s="246"/>
      <c r="H78" s="280"/>
      <c r="I78" s="299"/>
      <c r="J78" s="299"/>
      <c r="K78" s="299"/>
      <c r="L78" s="299"/>
      <c r="M78" s="299"/>
      <c r="N78" s="245" t="s">
        <v>264</v>
      </c>
      <c r="O78" s="13">
        <f>O108+O118+O140</f>
        <v>301</v>
      </c>
      <c r="P78" s="296" t="s">
        <v>20</v>
      </c>
      <c r="Q78" s="279" t="s">
        <v>259</v>
      </c>
    </row>
    <row r="79" spans="1:17" ht="15.6" x14ac:dyDescent="0.3">
      <c r="A79" s="142"/>
      <c r="B79" s="246"/>
      <c r="C79" s="280"/>
      <c r="D79" s="246"/>
      <c r="E79" s="246"/>
      <c r="F79" s="246"/>
      <c r="G79" s="246"/>
      <c r="H79" s="280"/>
      <c r="I79" s="299"/>
      <c r="J79" s="299"/>
      <c r="K79" s="299"/>
      <c r="L79" s="299"/>
      <c r="M79" s="299"/>
      <c r="N79" s="252"/>
      <c r="O79" s="12" t="s">
        <v>42</v>
      </c>
      <c r="P79" s="297"/>
      <c r="Q79" s="281"/>
    </row>
    <row r="80" spans="1:17" ht="15.6" x14ac:dyDescent="0.3">
      <c r="A80" s="142"/>
      <c r="B80" s="246"/>
      <c r="C80" s="280"/>
      <c r="D80" s="246"/>
      <c r="E80" s="246"/>
      <c r="F80" s="246"/>
      <c r="G80" s="246"/>
      <c r="H80" s="280"/>
      <c r="I80" s="299"/>
      <c r="J80" s="299"/>
      <c r="K80" s="299"/>
      <c r="L80" s="299"/>
      <c r="M80" s="299"/>
      <c r="N80" s="245" t="s">
        <v>265</v>
      </c>
      <c r="O80" s="13">
        <f>O110+O120+O142</f>
        <v>192</v>
      </c>
      <c r="P80" s="296" t="s">
        <v>20</v>
      </c>
      <c r="Q80" s="279" t="s">
        <v>259</v>
      </c>
    </row>
    <row r="81" spans="1:17" ht="15.6" x14ac:dyDescent="0.3">
      <c r="A81" s="142"/>
      <c r="B81" s="246"/>
      <c r="C81" s="280"/>
      <c r="D81" s="246"/>
      <c r="E81" s="246"/>
      <c r="F81" s="246"/>
      <c r="G81" s="246"/>
      <c r="H81" s="280"/>
      <c r="I81" s="299"/>
      <c r="J81" s="299"/>
      <c r="K81" s="299"/>
      <c r="L81" s="299"/>
      <c r="M81" s="299"/>
      <c r="N81" s="252"/>
      <c r="O81" s="12" t="s">
        <v>126</v>
      </c>
      <c r="P81" s="297"/>
      <c r="Q81" s="281"/>
    </row>
    <row r="82" spans="1:17" ht="15.6" x14ac:dyDescent="0.3">
      <c r="A82" s="142"/>
      <c r="B82" s="246"/>
      <c r="C82" s="280"/>
      <c r="D82" s="246"/>
      <c r="E82" s="246"/>
      <c r="F82" s="246"/>
      <c r="G82" s="246"/>
      <c r="H82" s="280"/>
      <c r="I82" s="299"/>
      <c r="J82" s="299"/>
      <c r="K82" s="299"/>
      <c r="L82" s="299"/>
      <c r="M82" s="299"/>
      <c r="N82" s="245" t="s">
        <v>266</v>
      </c>
      <c r="O82" s="13">
        <f>O94+O112+O122+O134</f>
        <v>5</v>
      </c>
      <c r="P82" s="296" t="s">
        <v>20</v>
      </c>
      <c r="Q82" s="279" t="s">
        <v>259</v>
      </c>
    </row>
    <row r="83" spans="1:17" ht="15.6" x14ac:dyDescent="0.3">
      <c r="A83" s="142"/>
      <c r="B83" s="246"/>
      <c r="C83" s="280"/>
      <c r="D83" s="246"/>
      <c r="E83" s="246"/>
      <c r="F83" s="246"/>
      <c r="G83" s="246"/>
      <c r="H83" s="280"/>
      <c r="I83" s="299"/>
      <c r="J83" s="299"/>
      <c r="K83" s="299"/>
      <c r="L83" s="299"/>
      <c r="M83" s="299"/>
      <c r="N83" s="252"/>
      <c r="O83" s="12" t="s">
        <v>60</v>
      </c>
      <c r="P83" s="297"/>
      <c r="Q83" s="281"/>
    </row>
    <row r="84" spans="1:17" ht="15.6" x14ac:dyDescent="0.3">
      <c r="A84" s="142"/>
      <c r="B84" s="246"/>
      <c r="C84" s="280"/>
      <c r="D84" s="246"/>
      <c r="E84" s="246"/>
      <c r="F84" s="246"/>
      <c r="G84" s="246"/>
      <c r="H84" s="280"/>
      <c r="I84" s="299"/>
      <c r="J84" s="299"/>
      <c r="K84" s="299"/>
      <c r="L84" s="299"/>
      <c r="M84" s="299"/>
      <c r="N84" s="245" t="s">
        <v>267</v>
      </c>
      <c r="O84" s="13">
        <f>O96+O114+O124+O136</f>
        <v>106</v>
      </c>
      <c r="P84" s="296" t="s">
        <v>20</v>
      </c>
      <c r="Q84" s="279" t="s">
        <v>259</v>
      </c>
    </row>
    <row r="85" spans="1:17" ht="15.6" x14ac:dyDescent="0.3">
      <c r="A85" s="142"/>
      <c r="B85" s="246"/>
      <c r="C85" s="280"/>
      <c r="D85" s="246"/>
      <c r="E85" s="246"/>
      <c r="F85" s="246"/>
      <c r="G85" s="246"/>
      <c r="H85" s="280"/>
      <c r="I85" s="299"/>
      <c r="J85" s="299"/>
      <c r="K85" s="299"/>
      <c r="L85" s="299"/>
      <c r="M85" s="299"/>
      <c r="N85" s="252"/>
      <c r="O85" s="12" t="s">
        <v>42</v>
      </c>
      <c r="P85" s="297"/>
      <c r="Q85" s="281"/>
    </row>
    <row r="86" spans="1:17" ht="15.6" x14ac:dyDescent="0.3">
      <c r="A86" s="142"/>
      <c r="B86" s="245" t="s">
        <v>271</v>
      </c>
      <c r="C86" s="293" t="s">
        <v>20</v>
      </c>
      <c r="D86" s="245" t="s">
        <v>272</v>
      </c>
      <c r="E86" s="245" t="s">
        <v>273</v>
      </c>
      <c r="F86" s="293" t="s">
        <v>20</v>
      </c>
      <c r="G86" s="245" t="s">
        <v>270</v>
      </c>
      <c r="H86" s="293" t="s">
        <v>20</v>
      </c>
      <c r="I86" s="290">
        <f>SUM(J86:M96)</f>
        <v>1759057.4900000002</v>
      </c>
      <c r="J86" s="301">
        <v>0</v>
      </c>
      <c r="K86" s="301">
        <v>0</v>
      </c>
      <c r="L86" s="290">
        <v>1495198.85</v>
      </c>
      <c r="M86" s="290">
        <v>263858.64</v>
      </c>
      <c r="N86" s="245" t="s">
        <v>258</v>
      </c>
      <c r="O86" s="14">
        <v>1700</v>
      </c>
      <c r="P86" s="279" t="s">
        <v>274</v>
      </c>
      <c r="Q86" s="279" t="s">
        <v>275</v>
      </c>
    </row>
    <row r="87" spans="1:17" ht="15.6" x14ac:dyDescent="0.3">
      <c r="A87" s="142"/>
      <c r="B87" s="246"/>
      <c r="C87" s="294"/>
      <c r="D87" s="246"/>
      <c r="E87" s="246"/>
      <c r="F87" s="294"/>
      <c r="G87" s="246"/>
      <c r="H87" s="294"/>
      <c r="I87" s="291"/>
      <c r="J87" s="302"/>
      <c r="K87" s="302"/>
      <c r="L87" s="291"/>
      <c r="M87" s="291"/>
      <c r="N87" s="252"/>
      <c r="O87" s="12" t="s">
        <v>60</v>
      </c>
      <c r="P87" s="280"/>
      <c r="Q87" s="280"/>
    </row>
    <row r="88" spans="1:17" ht="15.6" x14ac:dyDescent="0.3">
      <c r="A88" s="142"/>
      <c r="B88" s="246"/>
      <c r="C88" s="294"/>
      <c r="D88" s="246"/>
      <c r="E88" s="246"/>
      <c r="F88" s="294"/>
      <c r="G88" s="246"/>
      <c r="H88" s="294"/>
      <c r="I88" s="291"/>
      <c r="J88" s="302"/>
      <c r="K88" s="302"/>
      <c r="L88" s="291"/>
      <c r="M88" s="291"/>
      <c r="N88" s="245" t="s">
        <v>260</v>
      </c>
      <c r="O88" s="14">
        <v>1700</v>
      </c>
      <c r="P88" s="280"/>
      <c r="Q88" s="280"/>
    </row>
    <row r="89" spans="1:17" ht="15.6" x14ac:dyDescent="0.3">
      <c r="A89" s="142"/>
      <c r="B89" s="246"/>
      <c r="C89" s="294"/>
      <c r="D89" s="246"/>
      <c r="E89" s="246"/>
      <c r="F89" s="294"/>
      <c r="G89" s="246"/>
      <c r="H89" s="294"/>
      <c r="I89" s="291"/>
      <c r="J89" s="302"/>
      <c r="K89" s="302"/>
      <c r="L89" s="291"/>
      <c r="M89" s="291"/>
      <c r="N89" s="252"/>
      <c r="O89" s="12" t="s">
        <v>126</v>
      </c>
      <c r="P89" s="280"/>
      <c r="Q89" s="280"/>
    </row>
    <row r="90" spans="1:17" ht="15.6" x14ac:dyDescent="0.3">
      <c r="A90" s="142"/>
      <c r="B90" s="246"/>
      <c r="C90" s="294"/>
      <c r="D90" s="246"/>
      <c r="E90" s="246"/>
      <c r="F90" s="294"/>
      <c r="G90" s="246"/>
      <c r="H90" s="294"/>
      <c r="I90" s="291"/>
      <c r="J90" s="302"/>
      <c r="K90" s="302"/>
      <c r="L90" s="291"/>
      <c r="M90" s="291"/>
      <c r="N90" s="245" t="s">
        <v>261</v>
      </c>
      <c r="O90" s="13">
        <v>3</v>
      </c>
      <c r="P90" s="280"/>
      <c r="Q90" s="280"/>
    </row>
    <row r="91" spans="1:17" ht="15.6" x14ac:dyDescent="0.3">
      <c r="A91" s="142"/>
      <c r="B91" s="246"/>
      <c r="C91" s="294"/>
      <c r="D91" s="246"/>
      <c r="E91" s="246"/>
      <c r="F91" s="294"/>
      <c r="G91" s="246"/>
      <c r="H91" s="294"/>
      <c r="I91" s="291"/>
      <c r="J91" s="302"/>
      <c r="K91" s="302"/>
      <c r="L91" s="291"/>
      <c r="M91" s="291"/>
      <c r="N91" s="252"/>
      <c r="O91" s="12" t="s">
        <v>60</v>
      </c>
      <c r="P91" s="280"/>
      <c r="Q91" s="280"/>
    </row>
    <row r="92" spans="1:17" ht="15.6" x14ac:dyDescent="0.3">
      <c r="A92" s="142"/>
      <c r="B92" s="246"/>
      <c r="C92" s="294"/>
      <c r="D92" s="246"/>
      <c r="E92" s="246"/>
      <c r="F92" s="294"/>
      <c r="G92" s="246"/>
      <c r="H92" s="294"/>
      <c r="I92" s="291"/>
      <c r="J92" s="302"/>
      <c r="K92" s="302"/>
      <c r="L92" s="291"/>
      <c r="M92" s="291"/>
      <c r="N92" s="245" t="s">
        <v>262</v>
      </c>
      <c r="O92" s="13">
        <v>26.7</v>
      </c>
      <c r="P92" s="280"/>
      <c r="Q92" s="280"/>
    </row>
    <row r="93" spans="1:17" ht="15.6" x14ac:dyDescent="0.3">
      <c r="A93" s="142"/>
      <c r="B93" s="246"/>
      <c r="C93" s="294"/>
      <c r="D93" s="246"/>
      <c r="E93" s="246"/>
      <c r="F93" s="294"/>
      <c r="G93" s="246"/>
      <c r="H93" s="294"/>
      <c r="I93" s="291"/>
      <c r="J93" s="302"/>
      <c r="K93" s="302"/>
      <c r="L93" s="291"/>
      <c r="M93" s="291"/>
      <c r="N93" s="252"/>
      <c r="O93" s="12" t="s">
        <v>60</v>
      </c>
      <c r="P93" s="280"/>
      <c r="Q93" s="280"/>
    </row>
    <row r="94" spans="1:17" ht="15.6" x14ac:dyDescent="0.3">
      <c r="A94" s="142"/>
      <c r="B94" s="246"/>
      <c r="C94" s="294"/>
      <c r="D94" s="246"/>
      <c r="E94" s="246"/>
      <c r="F94" s="294"/>
      <c r="G94" s="246"/>
      <c r="H94" s="294"/>
      <c r="I94" s="291"/>
      <c r="J94" s="302"/>
      <c r="K94" s="302"/>
      <c r="L94" s="291"/>
      <c r="M94" s="291"/>
      <c r="N94" s="245" t="s">
        <v>266</v>
      </c>
      <c r="O94" s="13">
        <v>1</v>
      </c>
      <c r="P94" s="280"/>
      <c r="Q94" s="280"/>
    </row>
    <row r="95" spans="1:17" ht="15.6" x14ac:dyDescent="0.3">
      <c r="A95" s="142"/>
      <c r="B95" s="246"/>
      <c r="C95" s="294"/>
      <c r="D95" s="246"/>
      <c r="E95" s="246"/>
      <c r="F95" s="294"/>
      <c r="G95" s="246"/>
      <c r="H95" s="294"/>
      <c r="I95" s="291"/>
      <c r="J95" s="302"/>
      <c r="K95" s="302"/>
      <c r="L95" s="291"/>
      <c r="M95" s="291"/>
      <c r="N95" s="252"/>
      <c r="O95" s="12" t="s">
        <v>60</v>
      </c>
      <c r="P95" s="280"/>
      <c r="Q95" s="280"/>
    </row>
    <row r="96" spans="1:17" ht="15.6" x14ac:dyDescent="0.3">
      <c r="A96" s="142"/>
      <c r="B96" s="246"/>
      <c r="C96" s="294"/>
      <c r="D96" s="246"/>
      <c r="E96" s="246"/>
      <c r="F96" s="294"/>
      <c r="G96" s="246"/>
      <c r="H96" s="294"/>
      <c r="I96" s="291"/>
      <c r="J96" s="302"/>
      <c r="K96" s="302"/>
      <c r="L96" s="291"/>
      <c r="M96" s="291"/>
      <c r="N96" s="245" t="s">
        <v>267</v>
      </c>
      <c r="O96" s="13">
        <v>24</v>
      </c>
      <c r="P96" s="280"/>
      <c r="Q96" s="280"/>
    </row>
    <row r="97" spans="1:17" ht="15.6" x14ac:dyDescent="0.3">
      <c r="A97" s="142"/>
      <c r="B97" s="252"/>
      <c r="C97" s="295"/>
      <c r="D97" s="252"/>
      <c r="E97" s="252"/>
      <c r="F97" s="295"/>
      <c r="G97" s="252"/>
      <c r="H97" s="295"/>
      <c r="I97" s="292"/>
      <c r="J97" s="303"/>
      <c r="K97" s="303"/>
      <c r="L97" s="292"/>
      <c r="M97" s="292"/>
      <c r="N97" s="252"/>
      <c r="O97" s="12" t="s">
        <v>126</v>
      </c>
      <c r="P97" s="281"/>
      <c r="Q97" s="281"/>
    </row>
    <row r="98" spans="1:17" ht="15.6" x14ac:dyDescent="0.3">
      <c r="A98" s="142"/>
      <c r="B98" s="245" t="s">
        <v>276</v>
      </c>
      <c r="C98" s="293" t="s">
        <v>20</v>
      </c>
      <c r="D98" s="245" t="s">
        <v>277</v>
      </c>
      <c r="E98" s="245" t="s">
        <v>278</v>
      </c>
      <c r="F98" s="293" t="s">
        <v>20</v>
      </c>
      <c r="G98" s="245" t="s">
        <v>270</v>
      </c>
      <c r="H98" s="293" t="s">
        <v>20</v>
      </c>
      <c r="I98" s="290">
        <f>SUM(J98:M115)</f>
        <v>4211764.71</v>
      </c>
      <c r="J98" s="287">
        <v>0</v>
      </c>
      <c r="K98" s="304">
        <v>0</v>
      </c>
      <c r="L98" s="304">
        <v>3580000</v>
      </c>
      <c r="M98" s="304">
        <v>631764.71</v>
      </c>
      <c r="N98" s="245" t="s">
        <v>258</v>
      </c>
      <c r="O98" s="13">
        <v>450</v>
      </c>
      <c r="P98" s="279" t="s">
        <v>279</v>
      </c>
      <c r="Q98" s="279" t="s">
        <v>259</v>
      </c>
    </row>
    <row r="99" spans="1:17" ht="15.6" x14ac:dyDescent="0.3">
      <c r="A99" s="142"/>
      <c r="B99" s="246"/>
      <c r="C99" s="294"/>
      <c r="D99" s="246"/>
      <c r="E99" s="246"/>
      <c r="F99" s="294"/>
      <c r="G99" s="246"/>
      <c r="H99" s="294"/>
      <c r="I99" s="291"/>
      <c r="J99" s="288"/>
      <c r="K99" s="305"/>
      <c r="L99" s="305"/>
      <c r="M99" s="305"/>
      <c r="N99" s="252"/>
      <c r="O99" s="12" t="s">
        <v>126</v>
      </c>
      <c r="P99" s="280"/>
      <c r="Q99" s="280"/>
    </row>
    <row r="100" spans="1:17" ht="15.6" x14ac:dyDescent="0.3">
      <c r="A100" s="142"/>
      <c r="B100" s="246"/>
      <c r="C100" s="294"/>
      <c r="D100" s="246"/>
      <c r="E100" s="246"/>
      <c r="F100" s="294"/>
      <c r="G100" s="246"/>
      <c r="H100" s="294"/>
      <c r="I100" s="291"/>
      <c r="J100" s="288"/>
      <c r="K100" s="305"/>
      <c r="L100" s="305"/>
      <c r="M100" s="305"/>
      <c r="N100" s="245" t="s">
        <v>260</v>
      </c>
      <c r="O100" s="14">
        <v>450</v>
      </c>
      <c r="P100" s="280"/>
      <c r="Q100" s="280"/>
    </row>
    <row r="101" spans="1:17" ht="15.6" x14ac:dyDescent="0.3">
      <c r="A101" s="142"/>
      <c r="B101" s="246"/>
      <c r="C101" s="294"/>
      <c r="D101" s="246"/>
      <c r="E101" s="246"/>
      <c r="F101" s="294"/>
      <c r="G101" s="246"/>
      <c r="H101" s="294"/>
      <c r="I101" s="291"/>
      <c r="J101" s="288"/>
      <c r="K101" s="305"/>
      <c r="L101" s="305"/>
      <c r="M101" s="305"/>
      <c r="N101" s="252"/>
      <c r="O101" s="12" t="s">
        <v>42</v>
      </c>
      <c r="P101" s="280"/>
      <c r="Q101" s="280"/>
    </row>
    <row r="102" spans="1:17" ht="15.6" x14ac:dyDescent="0.3">
      <c r="A102" s="142"/>
      <c r="B102" s="246"/>
      <c r="C102" s="294"/>
      <c r="D102" s="246"/>
      <c r="E102" s="246"/>
      <c r="F102" s="294"/>
      <c r="G102" s="246"/>
      <c r="H102" s="294"/>
      <c r="I102" s="291"/>
      <c r="J102" s="288"/>
      <c r="K102" s="305"/>
      <c r="L102" s="305"/>
      <c r="M102" s="305"/>
      <c r="N102" s="245" t="s">
        <v>261</v>
      </c>
      <c r="O102" s="13">
        <v>1</v>
      </c>
      <c r="P102" s="280"/>
      <c r="Q102" s="280"/>
    </row>
    <row r="103" spans="1:17" ht="15.6" x14ac:dyDescent="0.3">
      <c r="A103" s="142"/>
      <c r="B103" s="246"/>
      <c r="C103" s="294"/>
      <c r="D103" s="246"/>
      <c r="E103" s="246"/>
      <c r="F103" s="294"/>
      <c r="G103" s="246"/>
      <c r="H103" s="294"/>
      <c r="I103" s="291"/>
      <c r="J103" s="288"/>
      <c r="K103" s="305"/>
      <c r="L103" s="305"/>
      <c r="M103" s="305"/>
      <c r="N103" s="252"/>
      <c r="O103" s="12" t="s">
        <v>60</v>
      </c>
      <c r="P103" s="280"/>
      <c r="Q103" s="280"/>
    </row>
    <row r="104" spans="1:17" ht="15.6" x14ac:dyDescent="0.3">
      <c r="A104" s="142"/>
      <c r="B104" s="246"/>
      <c r="C104" s="294"/>
      <c r="D104" s="246"/>
      <c r="E104" s="246"/>
      <c r="F104" s="294"/>
      <c r="G104" s="246"/>
      <c r="H104" s="294"/>
      <c r="I104" s="291"/>
      <c r="J104" s="288"/>
      <c r="K104" s="305"/>
      <c r="L104" s="305"/>
      <c r="M104" s="305"/>
      <c r="N104" s="245" t="s">
        <v>262</v>
      </c>
      <c r="O104" s="13">
        <v>5.5</v>
      </c>
      <c r="P104" s="280"/>
      <c r="Q104" s="280"/>
    </row>
    <row r="105" spans="1:17" ht="15.6" x14ac:dyDescent="0.3">
      <c r="A105" s="142"/>
      <c r="B105" s="246"/>
      <c r="C105" s="294"/>
      <c r="D105" s="246"/>
      <c r="E105" s="246"/>
      <c r="F105" s="294"/>
      <c r="G105" s="246"/>
      <c r="H105" s="294"/>
      <c r="I105" s="291"/>
      <c r="J105" s="288"/>
      <c r="K105" s="305"/>
      <c r="L105" s="305"/>
      <c r="M105" s="305"/>
      <c r="N105" s="252"/>
      <c r="O105" s="12" t="s">
        <v>126</v>
      </c>
      <c r="P105" s="280"/>
      <c r="Q105" s="280"/>
    </row>
    <row r="106" spans="1:17" ht="15.6" x14ac:dyDescent="0.3">
      <c r="A106" s="142"/>
      <c r="B106" s="246"/>
      <c r="C106" s="294"/>
      <c r="D106" s="246"/>
      <c r="E106" s="246"/>
      <c r="F106" s="294"/>
      <c r="G106" s="246"/>
      <c r="H106" s="294"/>
      <c r="I106" s="291"/>
      <c r="J106" s="288"/>
      <c r="K106" s="305"/>
      <c r="L106" s="305"/>
      <c r="M106" s="305"/>
      <c r="N106" s="245" t="s">
        <v>263</v>
      </c>
      <c r="O106" s="13">
        <v>80</v>
      </c>
      <c r="P106" s="280"/>
      <c r="Q106" s="280"/>
    </row>
    <row r="107" spans="1:17" ht="15.6" x14ac:dyDescent="0.3">
      <c r="A107" s="142"/>
      <c r="B107" s="246"/>
      <c r="C107" s="294"/>
      <c r="D107" s="246"/>
      <c r="E107" s="246"/>
      <c r="F107" s="294"/>
      <c r="G107" s="246"/>
      <c r="H107" s="294"/>
      <c r="I107" s="291"/>
      <c r="J107" s="288"/>
      <c r="K107" s="305"/>
      <c r="L107" s="305"/>
      <c r="M107" s="305"/>
      <c r="N107" s="252"/>
      <c r="O107" s="12" t="s">
        <v>126</v>
      </c>
      <c r="P107" s="280"/>
      <c r="Q107" s="280"/>
    </row>
    <row r="108" spans="1:17" ht="15.6" x14ac:dyDescent="0.3">
      <c r="A108" s="142"/>
      <c r="B108" s="246"/>
      <c r="C108" s="294"/>
      <c r="D108" s="246"/>
      <c r="E108" s="246"/>
      <c r="F108" s="294"/>
      <c r="G108" s="246"/>
      <c r="H108" s="294"/>
      <c r="I108" s="291"/>
      <c r="J108" s="288"/>
      <c r="K108" s="305"/>
      <c r="L108" s="305"/>
      <c r="M108" s="305"/>
      <c r="N108" s="245" t="s">
        <v>264</v>
      </c>
      <c r="O108" s="13">
        <v>80</v>
      </c>
      <c r="P108" s="280"/>
      <c r="Q108" s="280"/>
    </row>
    <row r="109" spans="1:17" ht="15.6" x14ac:dyDescent="0.3">
      <c r="A109" s="142"/>
      <c r="B109" s="246"/>
      <c r="C109" s="294"/>
      <c r="D109" s="246"/>
      <c r="E109" s="246"/>
      <c r="F109" s="294"/>
      <c r="G109" s="246"/>
      <c r="H109" s="294"/>
      <c r="I109" s="291"/>
      <c r="J109" s="288"/>
      <c r="K109" s="305"/>
      <c r="L109" s="305"/>
      <c r="M109" s="305"/>
      <c r="N109" s="252"/>
      <c r="O109" s="12" t="s">
        <v>42</v>
      </c>
      <c r="P109" s="280"/>
      <c r="Q109" s="280"/>
    </row>
    <row r="110" spans="1:17" ht="15.6" x14ac:dyDescent="0.3">
      <c r="A110" s="142"/>
      <c r="B110" s="246"/>
      <c r="C110" s="294"/>
      <c r="D110" s="246"/>
      <c r="E110" s="246"/>
      <c r="F110" s="294"/>
      <c r="G110" s="246"/>
      <c r="H110" s="294"/>
      <c r="I110" s="291"/>
      <c r="J110" s="288"/>
      <c r="K110" s="305"/>
      <c r="L110" s="305"/>
      <c r="M110" s="305"/>
      <c r="N110" s="245" t="s">
        <v>265</v>
      </c>
      <c r="O110" s="13">
        <v>80</v>
      </c>
      <c r="P110" s="280"/>
      <c r="Q110" s="280"/>
    </row>
    <row r="111" spans="1:17" ht="15.6" x14ac:dyDescent="0.3">
      <c r="A111" s="142"/>
      <c r="B111" s="246"/>
      <c r="C111" s="294"/>
      <c r="D111" s="246"/>
      <c r="E111" s="246"/>
      <c r="F111" s="294"/>
      <c r="G111" s="246"/>
      <c r="H111" s="294"/>
      <c r="I111" s="291"/>
      <c r="J111" s="288"/>
      <c r="K111" s="305"/>
      <c r="L111" s="305"/>
      <c r="M111" s="305"/>
      <c r="N111" s="252"/>
      <c r="O111" s="12" t="s">
        <v>126</v>
      </c>
      <c r="P111" s="280"/>
      <c r="Q111" s="280"/>
    </row>
    <row r="112" spans="1:17" ht="15.6" x14ac:dyDescent="0.3">
      <c r="A112" s="142"/>
      <c r="B112" s="246"/>
      <c r="C112" s="294"/>
      <c r="D112" s="246"/>
      <c r="E112" s="246"/>
      <c r="F112" s="294"/>
      <c r="G112" s="246"/>
      <c r="H112" s="294"/>
      <c r="I112" s="291"/>
      <c r="J112" s="288"/>
      <c r="K112" s="305"/>
      <c r="L112" s="305"/>
      <c r="M112" s="305"/>
      <c r="N112" s="245" t="s">
        <v>266</v>
      </c>
      <c r="O112" s="13">
        <v>1</v>
      </c>
      <c r="P112" s="280"/>
      <c r="Q112" s="280"/>
    </row>
    <row r="113" spans="1:17" ht="15.6" x14ac:dyDescent="0.3">
      <c r="A113" s="142"/>
      <c r="B113" s="246"/>
      <c r="C113" s="294"/>
      <c r="D113" s="246"/>
      <c r="E113" s="246"/>
      <c r="F113" s="294"/>
      <c r="G113" s="246"/>
      <c r="H113" s="294"/>
      <c r="I113" s="291"/>
      <c r="J113" s="288"/>
      <c r="K113" s="305"/>
      <c r="L113" s="305"/>
      <c r="M113" s="305"/>
      <c r="N113" s="252"/>
      <c r="O113" s="12" t="s">
        <v>60</v>
      </c>
      <c r="P113" s="280"/>
      <c r="Q113" s="280"/>
    </row>
    <row r="114" spans="1:17" ht="15.6" x14ac:dyDescent="0.3">
      <c r="A114" s="142"/>
      <c r="B114" s="246"/>
      <c r="C114" s="294"/>
      <c r="D114" s="246"/>
      <c r="E114" s="246"/>
      <c r="F114" s="294"/>
      <c r="G114" s="246"/>
      <c r="H114" s="294"/>
      <c r="I114" s="291"/>
      <c r="J114" s="288"/>
      <c r="K114" s="305"/>
      <c r="L114" s="305"/>
      <c r="M114" s="305"/>
      <c r="N114" s="245" t="s">
        <v>267</v>
      </c>
      <c r="O114" s="13">
        <v>14</v>
      </c>
      <c r="P114" s="280"/>
      <c r="Q114" s="280"/>
    </row>
    <row r="115" spans="1:17" ht="15.6" x14ac:dyDescent="0.3">
      <c r="A115" s="142"/>
      <c r="B115" s="246"/>
      <c r="C115" s="294"/>
      <c r="D115" s="246"/>
      <c r="E115" s="246"/>
      <c r="F115" s="294"/>
      <c r="G115" s="246"/>
      <c r="H115" s="294"/>
      <c r="I115" s="291"/>
      <c r="J115" s="288"/>
      <c r="K115" s="305"/>
      <c r="L115" s="305"/>
      <c r="M115" s="305"/>
      <c r="N115" s="252"/>
      <c r="O115" s="12" t="s">
        <v>42</v>
      </c>
      <c r="P115" s="280"/>
      <c r="Q115" s="280"/>
    </row>
    <row r="116" spans="1:17" ht="15.6" x14ac:dyDescent="0.3">
      <c r="A116" s="142"/>
      <c r="B116" s="245" t="s">
        <v>280</v>
      </c>
      <c r="C116" s="293" t="s">
        <v>20</v>
      </c>
      <c r="D116" s="245" t="s">
        <v>281</v>
      </c>
      <c r="E116" s="293" t="s">
        <v>20</v>
      </c>
      <c r="F116" s="293" t="s">
        <v>20</v>
      </c>
      <c r="G116" s="245" t="s">
        <v>270</v>
      </c>
      <c r="H116" s="293" t="s">
        <v>20</v>
      </c>
      <c r="I116" s="290">
        <f>SUM(J116:M124)</f>
        <v>1300000</v>
      </c>
      <c r="J116" s="301">
        <v>0</v>
      </c>
      <c r="K116" s="301">
        <v>0</v>
      </c>
      <c r="L116" s="290">
        <v>1105000</v>
      </c>
      <c r="M116" s="290">
        <v>195000</v>
      </c>
      <c r="N116" s="245" t="s">
        <v>263</v>
      </c>
      <c r="O116" s="13">
        <v>97</v>
      </c>
      <c r="P116" s="279" t="s">
        <v>282</v>
      </c>
      <c r="Q116" s="279" t="s">
        <v>283</v>
      </c>
    </row>
    <row r="117" spans="1:17" ht="15.6" x14ac:dyDescent="0.3">
      <c r="A117" s="142"/>
      <c r="B117" s="246"/>
      <c r="C117" s="294"/>
      <c r="D117" s="246"/>
      <c r="E117" s="294"/>
      <c r="F117" s="294"/>
      <c r="G117" s="246"/>
      <c r="H117" s="294"/>
      <c r="I117" s="291"/>
      <c r="J117" s="302"/>
      <c r="K117" s="302"/>
      <c r="L117" s="291"/>
      <c r="M117" s="291"/>
      <c r="N117" s="252"/>
      <c r="O117" s="12" t="s">
        <v>284</v>
      </c>
      <c r="P117" s="280"/>
      <c r="Q117" s="280"/>
    </row>
    <row r="118" spans="1:17" ht="15.6" x14ac:dyDescent="0.3">
      <c r="A118" s="142"/>
      <c r="B118" s="246"/>
      <c r="C118" s="294"/>
      <c r="D118" s="246"/>
      <c r="E118" s="294"/>
      <c r="F118" s="294"/>
      <c r="G118" s="246"/>
      <c r="H118" s="294"/>
      <c r="I118" s="291"/>
      <c r="J118" s="302"/>
      <c r="K118" s="302"/>
      <c r="L118" s="291"/>
      <c r="M118" s="291"/>
      <c r="N118" s="245" t="s">
        <v>264</v>
      </c>
      <c r="O118" s="13">
        <v>97</v>
      </c>
      <c r="P118" s="280"/>
      <c r="Q118" s="280"/>
    </row>
    <row r="119" spans="1:17" ht="15.6" x14ac:dyDescent="0.3">
      <c r="A119" s="142"/>
      <c r="B119" s="246"/>
      <c r="C119" s="294"/>
      <c r="D119" s="246"/>
      <c r="E119" s="294"/>
      <c r="F119" s="294"/>
      <c r="G119" s="246"/>
      <c r="H119" s="294"/>
      <c r="I119" s="291"/>
      <c r="J119" s="302"/>
      <c r="K119" s="302"/>
      <c r="L119" s="291"/>
      <c r="M119" s="291"/>
      <c r="N119" s="252"/>
      <c r="O119" s="12" t="s">
        <v>60</v>
      </c>
      <c r="P119" s="280"/>
      <c r="Q119" s="280"/>
    </row>
    <row r="120" spans="1:17" ht="15.6" x14ac:dyDescent="0.3">
      <c r="A120" s="142"/>
      <c r="B120" s="246"/>
      <c r="C120" s="294"/>
      <c r="D120" s="246"/>
      <c r="E120" s="294"/>
      <c r="F120" s="294"/>
      <c r="G120" s="246"/>
      <c r="H120" s="294"/>
      <c r="I120" s="291"/>
      <c r="J120" s="302"/>
      <c r="K120" s="302"/>
      <c r="L120" s="291"/>
      <c r="M120" s="291"/>
      <c r="N120" s="245" t="s">
        <v>265</v>
      </c>
      <c r="O120" s="13">
        <v>97</v>
      </c>
      <c r="P120" s="280"/>
      <c r="Q120" s="280"/>
    </row>
    <row r="121" spans="1:17" ht="15.6" x14ac:dyDescent="0.3">
      <c r="A121" s="142"/>
      <c r="B121" s="246"/>
      <c r="C121" s="294"/>
      <c r="D121" s="246"/>
      <c r="E121" s="294"/>
      <c r="F121" s="294"/>
      <c r="G121" s="246"/>
      <c r="H121" s="294"/>
      <c r="I121" s="291"/>
      <c r="J121" s="302"/>
      <c r="K121" s="302"/>
      <c r="L121" s="291"/>
      <c r="M121" s="291"/>
      <c r="N121" s="252"/>
      <c r="O121" s="12" t="s">
        <v>284</v>
      </c>
      <c r="P121" s="280"/>
      <c r="Q121" s="280"/>
    </row>
    <row r="122" spans="1:17" ht="15.6" x14ac:dyDescent="0.3">
      <c r="A122" s="142"/>
      <c r="B122" s="246"/>
      <c r="C122" s="294"/>
      <c r="D122" s="246"/>
      <c r="E122" s="294"/>
      <c r="F122" s="294"/>
      <c r="G122" s="246"/>
      <c r="H122" s="294"/>
      <c r="I122" s="291"/>
      <c r="J122" s="302"/>
      <c r="K122" s="302"/>
      <c r="L122" s="291"/>
      <c r="M122" s="291"/>
      <c r="N122" s="245" t="s">
        <v>266</v>
      </c>
      <c r="O122" s="13">
        <v>1</v>
      </c>
      <c r="P122" s="280"/>
      <c r="Q122" s="280"/>
    </row>
    <row r="123" spans="1:17" ht="15.6" x14ac:dyDescent="0.3">
      <c r="A123" s="142"/>
      <c r="B123" s="246"/>
      <c r="C123" s="294"/>
      <c r="D123" s="246"/>
      <c r="E123" s="294"/>
      <c r="F123" s="294"/>
      <c r="G123" s="246"/>
      <c r="H123" s="294"/>
      <c r="I123" s="291"/>
      <c r="J123" s="302"/>
      <c r="K123" s="302"/>
      <c r="L123" s="291"/>
      <c r="M123" s="291"/>
      <c r="N123" s="252"/>
      <c r="O123" s="12" t="s">
        <v>284</v>
      </c>
      <c r="P123" s="280"/>
      <c r="Q123" s="280"/>
    </row>
    <row r="124" spans="1:17" ht="15.6" x14ac:dyDescent="0.3">
      <c r="A124" s="142"/>
      <c r="B124" s="246"/>
      <c r="C124" s="294"/>
      <c r="D124" s="246"/>
      <c r="E124" s="294"/>
      <c r="F124" s="294"/>
      <c r="G124" s="246"/>
      <c r="H124" s="294"/>
      <c r="I124" s="291"/>
      <c r="J124" s="302"/>
      <c r="K124" s="302"/>
      <c r="L124" s="291"/>
      <c r="M124" s="291"/>
      <c r="N124" s="245" t="s">
        <v>267</v>
      </c>
      <c r="O124" s="13">
        <v>38</v>
      </c>
      <c r="P124" s="280"/>
      <c r="Q124" s="280"/>
    </row>
    <row r="125" spans="1:17" ht="15.6" x14ac:dyDescent="0.3">
      <c r="A125" s="142"/>
      <c r="B125" s="252"/>
      <c r="C125" s="295"/>
      <c r="D125" s="252"/>
      <c r="E125" s="295"/>
      <c r="F125" s="295"/>
      <c r="G125" s="252"/>
      <c r="H125" s="295"/>
      <c r="I125" s="292"/>
      <c r="J125" s="303"/>
      <c r="K125" s="303"/>
      <c r="L125" s="292"/>
      <c r="M125" s="292"/>
      <c r="N125" s="252"/>
      <c r="O125" s="12" t="s">
        <v>60</v>
      </c>
      <c r="P125" s="281"/>
      <c r="Q125" s="281"/>
    </row>
    <row r="126" spans="1:17" ht="15.6" x14ac:dyDescent="0.3">
      <c r="A126" s="142"/>
      <c r="B126" s="245" t="s">
        <v>285</v>
      </c>
      <c r="C126" s="293" t="s">
        <v>20</v>
      </c>
      <c r="D126" s="245" t="s">
        <v>286</v>
      </c>
      <c r="E126" s="245" t="s">
        <v>287</v>
      </c>
      <c r="F126" s="293" t="s">
        <v>20</v>
      </c>
      <c r="G126" s="245" t="s">
        <v>270</v>
      </c>
      <c r="H126" s="293" t="s">
        <v>20</v>
      </c>
      <c r="I126" s="290">
        <f>SUM(J126:M136)</f>
        <v>1770120.09</v>
      </c>
      <c r="J126" s="287">
        <v>0</v>
      </c>
      <c r="K126" s="287">
        <v>0</v>
      </c>
      <c r="L126" s="290">
        <v>1500000</v>
      </c>
      <c r="M126" s="290">
        <v>270120.09000000003</v>
      </c>
      <c r="N126" s="245" t="s">
        <v>258</v>
      </c>
      <c r="O126" s="14">
        <v>1500</v>
      </c>
      <c r="P126" s="279" t="s">
        <v>288</v>
      </c>
      <c r="Q126" s="279" t="s">
        <v>289</v>
      </c>
    </row>
    <row r="127" spans="1:17" ht="15.6" x14ac:dyDescent="0.3">
      <c r="A127" s="142"/>
      <c r="B127" s="246"/>
      <c r="C127" s="294"/>
      <c r="D127" s="246"/>
      <c r="E127" s="246"/>
      <c r="F127" s="294"/>
      <c r="G127" s="246"/>
      <c r="H127" s="294"/>
      <c r="I127" s="291"/>
      <c r="J127" s="288"/>
      <c r="K127" s="288"/>
      <c r="L127" s="291"/>
      <c r="M127" s="291"/>
      <c r="N127" s="252"/>
      <c r="O127" s="12" t="s">
        <v>60</v>
      </c>
      <c r="P127" s="280"/>
      <c r="Q127" s="280"/>
    </row>
    <row r="128" spans="1:17" ht="15.6" x14ac:dyDescent="0.3">
      <c r="A128" s="142"/>
      <c r="B128" s="246"/>
      <c r="C128" s="294"/>
      <c r="D128" s="246"/>
      <c r="E128" s="246"/>
      <c r="F128" s="294"/>
      <c r="G128" s="246"/>
      <c r="H128" s="294"/>
      <c r="I128" s="291"/>
      <c r="J128" s="288"/>
      <c r="K128" s="288"/>
      <c r="L128" s="291"/>
      <c r="M128" s="291"/>
      <c r="N128" s="245" t="s">
        <v>260</v>
      </c>
      <c r="O128" s="14">
        <v>1500</v>
      </c>
      <c r="P128" s="280"/>
      <c r="Q128" s="280"/>
    </row>
    <row r="129" spans="1:17" ht="15.6" x14ac:dyDescent="0.3">
      <c r="A129" s="142"/>
      <c r="B129" s="246"/>
      <c r="C129" s="294"/>
      <c r="D129" s="246"/>
      <c r="E129" s="246"/>
      <c r="F129" s="294"/>
      <c r="G129" s="246"/>
      <c r="H129" s="294"/>
      <c r="I129" s="291"/>
      <c r="J129" s="288"/>
      <c r="K129" s="288"/>
      <c r="L129" s="291"/>
      <c r="M129" s="291"/>
      <c r="N129" s="252"/>
      <c r="O129" s="12" t="s">
        <v>126</v>
      </c>
      <c r="P129" s="280"/>
      <c r="Q129" s="280"/>
    </row>
    <row r="130" spans="1:17" ht="15.6" x14ac:dyDescent="0.3">
      <c r="A130" s="142"/>
      <c r="B130" s="246"/>
      <c r="C130" s="294"/>
      <c r="D130" s="246"/>
      <c r="E130" s="246"/>
      <c r="F130" s="294"/>
      <c r="G130" s="246"/>
      <c r="H130" s="294"/>
      <c r="I130" s="291"/>
      <c r="J130" s="288"/>
      <c r="K130" s="288"/>
      <c r="L130" s="291"/>
      <c r="M130" s="291"/>
      <c r="N130" s="245" t="s">
        <v>261</v>
      </c>
      <c r="O130" s="13">
        <v>2</v>
      </c>
      <c r="P130" s="280"/>
      <c r="Q130" s="280"/>
    </row>
    <row r="131" spans="1:17" ht="15.6" x14ac:dyDescent="0.3">
      <c r="A131" s="142"/>
      <c r="B131" s="246"/>
      <c r="C131" s="294"/>
      <c r="D131" s="246"/>
      <c r="E131" s="246"/>
      <c r="F131" s="294"/>
      <c r="G131" s="246"/>
      <c r="H131" s="294"/>
      <c r="I131" s="291"/>
      <c r="J131" s="288"/>
      <c r="K131" s="288"/>
      <c r="L131" s="291"/>
      <c r="M131" s="291"/>
      <c r="N131" s="252"/>
      <c r="O131" s="12" t="s">
        <v>60</v>
      </c>
      <c r="P131" s="280"/>
      <c r="Q131" s="280"/>
    </row>
    <row r="132" spans="1:17" ht="15.6" x14ac:dyDescent="0.3">
      <c r="A132" s="142"/>
      <c r="B132" s="246"/>
      <c r="C132" s="294"/>
      <c r="D132" s="246"/>
      <c r="E132" s="246"/>
      <c r="F132" s="294"/>
      <c r="G132" s="246"/>
      <c r="H132" s="294"/>
      <c r="I132" s="291"/>
      <c r="J132" s="288"/>
      <c r="K132" s="288"/>
      <c r="L132" s="291"/>
      <c r="M132" s="291"/>
      <c r="N132" s="245" t="s">
        <v>262</v>
      </c>
      <c r="O132" s="13">
        <v>23.8</v>
      </c>
      <c r="P132" s="280"/>
      <c r="Q132" s="280"/>
    </row>
    <row r="133" spans="1:17" ht="15.6" x14ac:dyDescent="0.3">
      <c r="A133" s="142"/>
      <c r="B133" s="246"/>
      <c r="C133" s="294"/>
      <c r="D133" s="246"/>
      <c r="E133" s="246"/>
      <c r="F133" s="294"/>
      <c r="G133" s="246"/>
      <c r="H133" s="294"/>
      <c r="I133" s="291"/>
      <c r="J133" s="288"/>
      <c r="K133" s="288"/>
      <c r="L133" s="291"/>
      <c r="M133" s="291"/>
      <c r="N133" s="252"/>
      <c r="O133" s="12" t="s">
        <v>60</v>
      </c>
      <c r="P133" s="280"/>
      <c r="Q133" s="280"/>
    </row>
    <row r="134" spans="1:17" ht="15.6" x14ac:dyDescent="0.3">
      <c r="A134" s="142"/>
      <c r="B134" s="246"/>
      <c r="C134" s="294"/>
      <c r="D134" s="246"/>
      <c r="E134" s="246"/>
      <c r="F134" s="294"/>
      <c r="G134" s="246"/>
      <c r="H134" s="294"/>
      <c r="I134" s="291"/>
      <c r="J134" s="288"/>
      <c r="K134" s="288"/>
      <c r="L134" s="291"/>
      <c r="M134" s="291"/>
      <c r="N134" s="245" t="s">
        <v>266</v>
      </c>
      <c r="O134" s="13">
        <v>2</v>
      </c>
      <c r="P134" s="280"/>
      <c r="Q134" s="280"/>
    </row>
    <row r="135" spans="1:17" ht="15.6" x14ac:dyDescent="0.3">
      <c r="A135" s="142"/>
      <c r="B135" s="246"/>
      <c r="C135" s="294"/>
      <c r="D135" s="246"/>
      <c r="E135" s="246"/>
      <c r="F135" s="294"/>
      <c r="G135" s="246"/>
      <c r="H135" s="294"/>
      <c r="I135" s="291"/>
      <c r="J135" s="288"/>
      <c r="K135" s="288"/>
      <c r="L135" s="291"/>
      <c r="M135" s="291"/>
      <c r="N135" s="252"/>
      <c r="O135" s="12" t="s">
        <v>60</v>
      </c>
      <c r="P135" s="280"/>
      <c r="Q135" s="280"/>
    </row>
    <row r="136" spans="1:17" ht="15.6" x14ac:dyDescent="0.3">
      <c r="A136" s="142"/>
      <c r="B136" s="246"/>
      <c r="C136" s="294"/>
      <c r="D136" s="246"/>
      <c r="E136" s="246"/>
      <c r="F136" s="294"/>
      <c r="G136" s="246"/>
      <c r="H136" s="294"/>
      <c r="I136" s="291"/>
      <c r="J136" s="288"/>
      <c r="K136" s="288"/>
      <c r="L136" s="291"/>
      <c r="M136" s="291"/>
      <c r="N136" s="245" t="s">
        <v>267</v>
      </c>
      <c r="O136" s="13">
        <v>30</v>
      </c>
      <c r="P136" s="280"/>
      <c r="Q136" s="280"/>
    </row>
    <row r="137" spans="1:17" ht="15.6" x14ac:dyDescent="0.3">
      <c r="A137" s="142"/>
      <c r="B137" s="252"/>
      <c r="C137" s="295"/>
      <c r="D137" s="252"/>
      <c r="E137" s="252"/>
      <c r="F137" s="295"/>
      <c r="G137" s="252"/>
      <c r="H137" s="295"/>
      <c r="I137" s="292"/>
      <c r="J137" s="289"/>
      <c r="K137" s="289"/>
      <c r="L137" s="292"/>
      <c r="M137" s="292"/>
      <c r="N137" s="252"/>
      <c r="O137" s="12" t="s">
        <v>126</v>
      </c>
      <c r="P137" s="281"/>
      <c r="Q137" s="281"/>
    </row>
    <row r="138" spans="1:17" ht="15.6" x14ac:dyDescent="0.3">
      <c r="A138" s="142"/>
      <c r="B138" s="245" t="s">
        <v>290</v>
      </c>
      <c r="C138" s="293" t="s">
        <v>20</v>
      </c>
      <c r="D138" s="245" t="s">
        <v>291</v>
      </c>
      <c r="E138" s="245" t="s">
        <v>292</v>
      </c>
      <c r="F138" s="293" t="s">
        <v>20</v>
      </c>
      <c r="G138" s="245" t="s">
        <v>270</v>
      </c>
      <c r="H138" s="293" t="s">
        <v>20</v>
      </c>
      <c r="I138" s="290">
        <f>SUM(J138:M142)</f>
        <v>266363.46999999997</v>
      </c>
      <c r="J138" s="287">
        <v>0</v>
      </c>
      <c r="K138" s="287">
        <v>0</v>
      </c>
      <c r="L138" s="290">
        <v>226408.94</v>
      </c>
      <c r="M138" s="290">
        <v>39954.53</v>
      </c>
      <c r="N138" s="245" t="s">
        <v>263</v>
      </c>
      <c r="O138" s="13">
        <v>124</v>
      </c>
      <c r="P138" s="279" t="s">
        <v>274</v>
      </c>
      <c r="Q138" s="279" t="s">
        <v>293</v>
      </c>
    </row>
    <row r="139" spans="1:17" ht="15.6" x14ac:dyDescent="0.3">
      <c r="A139" s="142"/>
      <c r="B139" s="246"/>
      <c r="C139" s="294"/>
      <c r="D139" s="246"/>
      <c r="E139" s="246"/>
      <c r="F139" s="294"/>
      <c r="G139" s="246"/>
      <c r="H139" s="294"/>
      <c r="I139" s="291"/>
      <c r="J139" s="288"/>
      <c r="K139" s="288"/>
      <c r="L139" s="291"/>
      <c r="M139" s="291"/>
      <c r="N139" s="252"/>
      <c r="O139" s="12" t="s">
        <v>60</v>
      </c>
      <c r="P139" s="280"/>
      <c r="Q139" s="280"/>
    </row>
    <row r="140" spans="1:17" ht="15.6" x14ac:dyDescent="0.3">
      <c r="A140" s="142"/>
      <c r="B140" s="246"/>
      <c r="C140" s="294"/>
      <c r="D140" s="246"/>
      <c r="E140" s="246"/>
      <c r="F140" s="294"/>
      <c r="G140" s="246"/>
      <c r="H140" s="294"/>
      <c r="I140" s="291"/>
      <c r="J140" s="288"/>
      <c r="K140" s="288"/>
      <c r="L140" s="291"/>
      <c r="M140" s="291"/>
      <c r="N140" s="245" t="s">
        <v>264</v>
      </c>
      <c r="O140" s="13">
        <v>124</v>
      </c>
      <c r="P140" s="280"/>
      <c r="Q140" s="280"/>
    </row>
    <row r="141" spans="1:17" ht="15.6" x14ac:dyDescent="0.3">
      <c r="A141" s="142"/>
      <c r="B141" s="246"/>
      <c r="C141" s="294"/>
      <c r="D141" s="246"/>
      <c r="E141" s="246"/>
      <c r="F141" s="294"/>
      <c r="G141" s="246"/>
      <c r="H141" s="294"/>
      <c r="I141" s="291"/>
      <c r="J141" s="288"/>
      <c r="K141" s="288"/>
      <c r="L141" s="291"/>
      <c r="M141" s="291"/>
      <c r="N141" s="252"/>
      <c r="O141" s="12" t="s">
        <v>126</v>
      </c>
      <c r="P141" s="280"/>
      <c r="Q141" s="280"/>
    </row>
    <row r="142" spans="1:17" ht="15.6" x14ac:dyDescent="0.3">
      <c r="A142" s="142"/>
      <c r="B142" s="246"/>
      <c r="C142" s="294"/>
      <c r="D142" s="246"/>
      <c r="E142" s="246"/>
      <c r="F142" s="294"/>
      <c r="G142" s="246"/>
      <c r="H142" s="294"/>
      <c r="I142" s="291"/>
      <c r="J142" s="288"/>
      <c r="K142" s="288"/>
      <c r="L142" s="291"/>
      <c r="M142" s="291"/>
      <c r="N142" s="245" t="s">
        <v>265</v>
      </c>
      <c r="O142" s="13">
        <v>15</v>
      </c>
      <c r="P142" s="280"/>
      <c r="Q142" s="280"/>
    </row>
    <row r="143" spans="1:17" ht="15.6" x14ac:dyDescent="0.3">
      <c r="A143" s="142"/>
      <c r="B143" s="252"/>
      <c r="C143" s="295"/>
      <c r="D143" s="252"/>
      <c r="E143" s="252"/>
      <c r="F143" s="295"/>
      <c r="G143" s="252"/>
      <c r="H143" s="295"/>
      <c r="I143" s="292"/>
      <c r="J143" s="289"/>
      <c r="K143" s="289"/>
      <c r="L143" s="292"/>
      <c r="M143" s="292"/>
      <c r="N143" s="252"/>
      <c r="O143" s="12" t="s">
        <v>60</v>
      </c>
      <c r="P143" s="281"/>
      <c r="Q143" s="281"/>
    </row>
    <row r="144" spans="1:17" ht="15.6" x14ac:dyDescent="0.3">
      <c r="A144" s="142"/>
      <c r="B144" s="245" t="s">
        <v>294</v>
      </c>
      <c r="C144" s="293" t="s">
        <v>20</v>
      </c>
      <c r="D144" s="245" t="s">
        <v>291</v>
      </c>
      <c r="E144" s="245" t="s">
        <v>295</v>
      </c>
      <c r="F144" s="293" t="s">
        <v>20</v>
      </c>
      <c r="G144" s="245" t="s">
        <v>270</v>
      </c>
      <c r="H144" s="293" t="s">
        <v>20</v>
      </c>
      <c r="I144" s="290">
        <f>SUM(J144:M150)</f>
        <v>1649946.8</v>
      </c>
      <c r="J144" s="287">
        <v>0</v>
      </c>
      <c r="K144" s="287">
        <v>0</v>
      </c>
      <c r="L144" s="290">
        <v>1402454.78</v>
      </c>
      <c r="M144" s="290">
        <v>247492.02</v>
      </c>
      <c r="N144" s="245" t="s">
        <v>258</v>
      </c>
      <c r="O144" s="14">
        <v>2500</v>
      </c>
      <c r="P144" s="279" t="s">
        <v>274</v>
      </c>
      <c r="Q144" s="279" t="s">
        <v>289</v>
      </c>
    </row>
    <row r="145" spans="1:17" ht="15.6" x14ac:dyDescent="0.3">
      <c r="A145" s="142"/>
      <c r="B145" s="246"/>
      <c r="C145" s="294"/>
      <c r="D145" s="246"/>
      <c r="E145" s="246"/>
      <c r="F145" s="294"/>
      <c r="G145" s="246"/>
      <c r="H145" s="294"/>
      <c r="I145" s="291"/>
      <c r="J145" s="288"/>
      <c r="K145" s="288"/>
      <c r="L145" s="291"/>
      <c r="M145" s="291"/>
      <c r="N145" s="252"/>
      <c r="O145" s="12" t="s">
        <v>60</v>
      </c>
      <c r="P145" s="280"/>
      <c r="Q145" s="280"/>
    </row>
    <row r="146" spans="1:17" ht="15.6" x14ac:dyDescent="0.3">
      <c r="A146" s="142"/>
      <c r="B146" s="246"/>
      <c r="C146" s="294"/>
      <c r="D146" s="246"/>
      <c r="E146" s="246"/>
      <c r="F146" s="294"/>
      <c r="G146" s="246"/>
      <c r="H146" s="294"/>
      <c r="I146" s="291"/>
      <c r="J146" s="288"/>
      <c r="K146" s="288"/>
      <c r="L146" s="291"/>
      <c r="M146" s="291"/>
      <c r="N146" s="245" t="s">
        <v>260</v>
      </c>
      <c r="O146" s="14">
        <v>1732</v>
      </c>
      <c r="P146" s="280"/>
      <c r="Q146" s="280"/>
    </row>
    <row r="147" spans="1:17" ht="15.6" x14ac:dyDescent="0.3">
      <c r="A147" s="142"/>
      <c r="B147" s="246"/>
      <c r="C147" s="294"/>
      <c r="D147" s="246"/>
      <c r="E147" s="246"/>
      <c r="F147" s="294"/>
      <c r="G147" s="246"/>
      <c r="H147" s="294"/>
      <c r="I147" s="291"/>
      <c r="J147" s="288"/>
      <c r="K147" s="288"/>
      <c r="L147" s="291"/>
      <c r="M147" s="291"/>
      <c r="N147" s="252"/>
      <c r="O147" s="12" t="s">
        <v>126</v>
      </c>
      <c r="P147" s="280"/>
      <c r="Q147" s="280"/>
    </row>
    <row r="148" spans="1:17" ht="15.6" x14ac:dyDescent="0.3">
      <c r="A148" s="142"/>
      <c r="B148" s="246"/>
      <c r="C148" s="294"/>
      <c r="D148" s="246"/>
      <c r="E148" s="246"/>
      <c r="F148" s="294"/>
      <c r="G148" s="246"/>
      <c r="H148" s="294"/>
      <c r="I148" s="291"/>
      <c r="J148" s="288"/>
      <c r="K148" s="288"/>
      <c r="L148" s="291"/>
      <c r="M148" s="291"/>
      <c r="N148" s="245" t="s">
        <v>261</v>
      </c>
      <c r="O148" s="13">
        <v>5</v>
      </c>
      <c r="P148" s="280"/>
      <c r="Q148" s="280"/>
    </row>
    <row r="149" spans="1:17" ht="15.6" x14ac:dyDescent="0.3">
      <c r="A149" s="142"/>
      <c r="B149" s="246"/>
      <c r="C149" s="294"/>
      <c r="D149" s="246"/>
      <c r="E149" s="246"/>
      <c r="F149" s="294"/>
      <c r="G149" s="246"/>
      <c r="H149" s="294"/>
      <c r="I149" s="291"/>
      <c r="J149" s="288"/>
      <c r="K149" s="288"/>
      <c r="L149" s="291"/>
      <c r="M149" s="291"/>
      <c r="N149" s="252"/>
      <c r="O149" s="12" t="s">
        <v>60</v>
      </c>
      <c r="P149" s="280"/>
      <c r="Q149" s="280"/>
    </row>
    <row r="150" spans="1:17" ht="15.6" x14ac:dyDescent="0.3">
      <c r="A150" s="142"/>
      <c r="B150" s="246"/>
      <c r="C150" s="294"/>
      <c r="D150" s="246"/>
      <c r="E150" s="246"/>
      <c r="F150" s="294"/>
      <c r="G150" s="246"/>
      <c r="H150" s="294"/>
      <c r="I150" s="291"/>
      <c r="J150" s="288"/>
      <c r="K150" s="288"/>
      <c r="L150" s="291"/>
      <c r="M150" s="291"/>
      <c r="N150" s="245" t="s">
        <v>262</v>
      </c>
      <c r="O150" s="13">
        <v>42.9</v>
      </c>
      <c r="P150" s="280"/>
      <c r="Q150" s="280"/>
    </row>
    <row r="151" spans="1:17" ht="67.2" customHeight="1" x14ac:dyDescent="0.3">
      <c r="A151" s="142"/>
      <c r="B151" s="252"/>
      <c r="C151" s="295"/>
      <c r="D151" s="252"/>
      <c r="E151" s="252"/>
      <c r="F151" s="295"/>
      <c r="G151" s="252"/>
      <c r="H151" s="295"/>
      <c r="I151" s="292"/>
      <c r="J151" s="289"/>
      <c r="K151" s="289"/>
      <c r="L151" s="292"/>
      <c r="M151" s="292"/>
      <c r="N151" s="252"/>
      <c r="O151" s="12" t="s">
        <v>60</v>
      </c>
      <c r="P151" s="281"/>
      <c r="Q151" s="281"/>
    </row>
    <row r="152" spans="1:17" ht="15.6" x14ac:dyDescent="0.3">
      <c r="A152" s="142"/>
      <c r="B152" s="245" t="s">
        <v>296</v>
      </c>
      <c r="C152" s="293" t="s">
        <v>20</v>
      </c>
      <c r="D152" s="245" t="s">
        <v>297</v>
      </c>
      <c r="E152" s="245" t="s">
        <v>298</v>
      </c>
      <c r="F152" s="293" t="s">
        <v>20</v>
      </c>
      <c r="G152" s="245" t="s">
        <v>270</v>
      </c>
      <c r="H152" s="293" t="s">
        <v>20</v>
      </c>
      <c r="I152" s="290">
        <f>SUM(J152:M158)</f>
        <v>1001464.95</v>
      </c>
      <c r="J152" s="287">
        <v>0</v>
      </c>
      <c r="K152" s="287">
        <v>0</v>
      </c>
      <c r="L152" s="290">
        <v>851244.95</v>
      </c>
      <c r="M152" s="290">
        <v>150220</v>
      </c>
      <c r="N152" s="245" t="s">
        <v>258</v>
      </c>
      <c r="O152" s="14">
        <v>2139</v>
      </c>
      <c r="P152" s="279" t="s">
        <v>299</v>
      </c>
      <c r="Q152" s="279" t="s">
        <v>300</v>
      </c>
    </row>
    <row r="153" spans="1:17" ht="15.6" x14ac:dyDescent="0.3">
      <c r="A153" s="142"/>
      <c r="B153" s="246"/>
      <c r="C153" s="294"/>
      <c r="D153" s="246"/>
      <c r="E153" s="246"/>
      <c r="F153" s="294"/>
      <c r="G153" s="246"/>
      <c r="H153" s="294"/>
      <c r="I153" s="291"/>
      <c r="J153" s="288"/>
      <c r="K153" s="288"/>
      <c r="L153" s="291"/>
      <c r="M153" s="291"/>
      <c r="N153" s="252"/>
      <c r="O153" s="12" t="s">
        <v>284</v>
      </c>
      <c r="P153" s="280"/>
      <c r="Q153" s="280"/>
    </row>
    <row r="154" spans="1:17" ht="15.6" x14ac:dyDescent="0.3">
      <c r="A154" s="142"/>
      <c r="B154" s="246"/>
      <c r="C154" s="294"/>
      <c r="D154" s="246"/>
      <c r="E154" s="246"/>
      <c r="F154" s="294"/>
      <c r="G154" s="246"/>
      <c r="H154" s="294"/>
      <c r="I154" s="291"/>
      <c r="J154" s="288"/>
      <c r="K154" s="288"/>
      <c r="L154" s="291"/>
      <c r="M154" s="291"/>
      <c r="N154" s="245" t="s">
        <v>260</v>
      </c>
      <c r="O154" s="14">
        <v>2139</v>
      </c>
      <c r="P154" s="280"/>
      <c r="Q154" s="280"/>
    </row>
    <row r="155" spans="1:17" ht="15.6" x14ac:dyDescent="0.3">
      <c r="A155" s="142"/>
      <c r="B155" s="246"/>
      <c r="C155" s="294"/>
      <c r="D155" s="246"/>
      <c r="E155" s="246"/>
      <c r="F155" s="294"/>
      <c r="G155" s="246"/>
      <c r="H155" s="294"/>
      <c r="I155" s="291"/>
      <c r="J155" s="288"/>
      <c r="K155" s="288"/>
      <c r="L155" s="291"/>
      <c r="M155" s="291"/>
      <c r="N155" s="252"/>
      <c r="O155" s="12" t="s">
        <v>60</v>
      </c>
      <c r="P155" s="280"/>
      <c r="Q155" s="280"/>
    </row>
    <row r="156" spans="1:17" ht="15.6" x14ac:dyDescent="0.3">
      <c r="A156" s="142"/>
      <c r="B156" s="246"/>
      <c r="C156" s="294"/>
      <c r="D156" s="246"/>
      <c r="E156" s="246"/>
      <c r="F156" s="294"/>
      <c r="G156" s="246"/>
      <c r="H156" s="294"/>
      <c r="I156" s="291"/>
      <c r="J156" s="288"/>
      <c r="K156" s="288"/>
      <c r="L156" s="291"/>
      <c r="M156" s="291"/>
      <c r="N156" s="245" t="s">
        <v>261</v>
      </c>
      <c r="O156" s="13">
        <v>4</v>
      </c>
      <c r="P156" s="280"/>
      <c r="Q156" s="280"/>
    </row>
    <row r="157" spans="1:17" ht="15.6" x14ac:dyDescent="0.3">
      <c r="A157" s="142"/>
      <c r="B157" s="246"/>
      <c r="C157" s="294"/>
      <c r="D157" s="246"/>
      <c r="E157" s="246"/>
      <c r="F157" s="294"/>
      <c r="G157" s="246"/>
      <c r="H157" s="294"/>
      <c r="I157" s="291"/>
      <c r="J157" s="288"/>
      <c r="K157" s="288"/>
      <c r="L157" s="291"/>
      <c r="M157" s="291"/>
      <c r="N157" s="252"/>
      <c r="O157" s="12" t="s">
        <v>284</v>
      </c>
      <c r="P157" s="280"/>
      <c r="Q157" s="280"/>
    </row>
    <row r="158" spans="1:17" ht="15.6" x14ac:dyDescent="0.3">
      <c r="A158" s="142"/>
      <c r="B158" s="246"/>
      <c r="C158" s="294"/>
      <c r="D158" s="246"/>
      <c r="E158" s="246"/>
      <c r="F158" s="294"/>
      <c r="G158" s="246"/>
      <c r="H158" s="294"/>
      <c r="I158" s="291"/>
      <c r="J158" s="288"/>
      <c r="K158" s="288"/>
      <c r="L158" s="291"/>
      <c r="M158" s="291"/>
      <c r="N158" s="245" t="s">
        <v>262</v>
      </c>
      <c r="O158" s="13">
        <v>36.4</v>
      </c>
      <c r="P158" s="280"/>
      <c r="Q158" s="280"/>
    </row>
    <row r="159" spans="1:17" ht="35.4" customHeight="1" x14ac:dyDescent="0.3">
      <c r="A159" s="142"/>
      <c r="B159" s="252"/>
      <c r="C159" s="295"/>
      <c r="D159" s="252"/>
      <c r="E159" s="252"/>
      <c r="F159" s="295"/>
      <c r="G159" s="252"/>
      <c r="H159" s="295"/>
      <c r="I159" s="292"/>
      <c r="J159" s="289"/>
      <c r="K159" s="289"/>
      <c r="L159" s="292"/>
      <c r="M159" s="292"/>
      <c r="N159" s="252"/>
      <c r="O159" s="12" t="s">
        <v>284</v>
      </c>
      <c r="P159" s="281"/>
      <c r="Q159" s="281"/>
    </row>
    <row r="160" spans="1:17" ht="15.6" x14ac:dyDescent="0.3">
      <c r="A160" s="142"/>
      <c r="B160" s="245" t="s">
        <v>301</v>
      </c>
      <c r="C160" s="279" t="s">
        <v>253</v>
      </c>
      <c r="D160" s="245" t="s">
        <v>254</v>
      </c>
      <c r="E160" s="245" t="s">
        <v>254</v>
      </c>
      <c r="F160" s="245" t="s">
        <v>255</v>
      </c>
      <c r="G160" s="245" t="s">
        <v>270</v>
      </c>
      <c r="H160" s="279" t="s">
        <v>257</v>
      </c>
      <c r="I160" s="298">
        <f>I166+I172+I178+I184+I190</f>
        <v>2698320.5700000003</v>
      </c>
      <c r="J160" s="298">
        <f t="shared" ref="J160:M160" si="2">J166+J172+J178+J184+J190</f>
        <v>0</v>
      </c>
      <c r="K160" s="298">
        <f t="shared" si="2"/>
        <v>0</v>
      </c>
      <c r="L160" s="298">
        <f t="shared" si="2"/>
        <v>2293572.4699999997</v>
      </c>
      <c r="M160" s="298">
        <f t="shared" si="2"/>
        <v>404748.1</v>
      </c>
      <c r="N160" s="245" t="s">
        <v>258</v>
      </c>
      <c r="O160" s="14">
        <f>O166+O172+O178+O184+O190</f>
        <v>4472</v>
      </c>
      <c r="P160" s="296" t="s">
        <v>20</v>
      </c>
      <c r="Q160" s="279" t="s">
        <v>259</v>
      </c>
    </row>
    <row r="161" spans="1:17" ht="15.6" x14ac:dyDescent="0.3">
      <c r="A161" s="142"/>
      <c r="B161" s="246"/>
      <c r="C161" s="280"/>
      <c r="D161" s="246"/>
      <c r="E161" s="246"/>
      <c r="F161" s="246"/>
      <c r="G161" s="246"/>
      <c r="H161" s="280"/>
      <c r="I161" s="299"/>
      <c r="J161" s="299"/>
      <c r="K161" s="299"/>
      <c r="L161" s="299"/>
      <c r="M161" s="299"/>
      <c r="N161" s="252"/>
      <c r="O161" s="12" t="s">
        <v>126</v>
      </c>
      <c r="P161" s="297"/>
      <c r="Q161" s="281"/>
    </row>
    <row r="162" spans="1:17" ht="15.6" x14ac:dyDescent="0.3">
      <c r="A162" s="142"/>
      <c r="B162" s="246"/>
      <c r="C162" s="280"/>
      <c r="D162" s="246"/>
      <c r="E162" s="246"/>
      <c r="F162" s="246"/>
      <c r="G162" s="246"/>
      <c r="H162" s="280"/>
      <c r="I162" s="299"/>
      <c r="J162" s="299"/>
      <c r="K162" s="299"/>
      <c r="L162" s="299"/>
      <c r="M162" s="299"/>
      <c r="N162" s="245" t="s">
        <v>260</v>
      </c>
      <c r="O162" s="14">
        <f>O168+O174+O180+O186+O192</f>
        <v>4472</v>
      </c>
      <c r="P162" s="296" t="s">
        <v>20</v>
      </c>
      <c r="Q162" s="279" t="s">
        <v>259</v>
      </c>
    </row>
    <row r="163" spans="1:17" ht="15.6" x14ac:dyDescent="0.3">
      <c r="A163" s="142"/>
      <c r="B163" s="246"/>
      <c r="C163" s="280"/>
      <c r="D163" s="246"/>
      <c r="E163" s="246"/>
      <c r="F163" s="246"/>
      <c r="G163" s="246"/>
      <c r="H163" s="280"/>
      <c r="I163" s="299"/>
      <c r="J163" s="299"/>
      <c r="K163" s="299"/>
      <c r="L163" s="299"/>
      <c r="M163" s="299"/>
      <c r="N163" s="252"/>
      <c r="O163" s="12" t="s">
        <v>42</v>
      </c>
      <c r="P163" s="297"/>
      <c r="Q163" s="281"/>
    </row>
    <row r="164" spans="1:17" ht="15.6" x14ac:dyDescent="0.3">
      <c r="A164" s="142"/>
      <c r="B164" s="246"/>
      <c r="C164" s="280"/>
      <c r="D164" s="246"/>
      <c r="E164" s="246"/>
      <c r="F164" s="246"/>
      <c r="G164" s="246"/>
      <c r="H164" s="280"/>
      <c r="I164" s="299"/>
      <c r="J164" s="299"/>
      <c r="K164" s="299"/>
      <c r="L164" s="299"/>
      <c r="M164" s="299"/>
      <c r="N164" s="245" t="s">
        <v>268</v>
      </c>
      <c r="O164" s="14">
        <f>O170+O176+O182+O188+O194</f>
        <v>2365</v>
      </c>
      <c r="P164" s="296" t="s">
        <v>20</v>
      </c>
      <c r="Q164" s="279" t="s">
        <v>259</v>
      </c>
    </row>
    <row r="165" spans="1:17" ht="15.6" x14ac:dyDescent="0.3">
      <c r="A165" s="142"/>
      <c r="B165" s="252"/>
      <c r="C165" s="281"/>
      <c r="D165" s="252"/>
      <c r="E165" s="252"/>
      <c r="F165" s="252"/>
      <c r="G165" s="252"/>
      <c r="H165" s="281"/>
      <c r="I165" s="300"/>
      <c r="J165" s="300"/>
      <c r="K165" s="300"/>
      <c r="L165" s="300"/>
      <c r="M165" s="300"/>
      <c r="N165" s="252"/>
      <c r="O165" s="12" t="s">
        <v>42</v>
      </c>
      <c r="P165" s="297"/>
      <c r="Q165" s="281"/>
    </row>
    <row r="166" spans="1:17" ht="17.100000000000001" customHeight="1" x14ac:dyDescent="0.3">
      <c r="A166" s="142"/>
      <c r="B166" s="245" t="s">
        <v>302</v>
      </c>
      <c r="C166" s="293" t="s">
        <v>20</v>
      </c>
      <c r="D166" s="245" t="s">
        <v>303</v>
      </c>
      <c r="E166" s="243" t="s">
        <v>304</v>
      </c>
      <c r="F166" s="293" t="s">
        <v>20</v>
      </c>
      <c r="G166" s="245" t="s">
        <v>270</v>
      </c>
      <c r="H166" s="293" t="s">
        <v>20</v>
      </c>
      <c r="I166" s="290">
        <f>SUM(J166:M166)</f>
        <v>235294.12</v>
      </c>
      <c r="J166" s="287">
        <v>0</v>
      </c>
      <c r="K166" s="304">
        <v>0</v>
      </c>
      <c r="L166" s="304">
        <v>200000</v>
      </c>
      <c r="M166" s="304">
        <v>35294.120000000003</v>
      </c>
      <c r="N166" s="245" t="s">
        <v>258</v>
      </c>
      <c r="O166" s="13">
        <v>510</v>
      </c>
      <c r="P166" s="279" t="s">
        <v>305</v>
      </c>
      <c r="Q166" s="279" t="s">
        <v>306</v>
      </c>
    </row>
    <row r="167" spans="1:17" ht="35.1" customHeight="1" x14ac:dyDescent="0.3">
      <c r="A167" s="142"/>
      <c r="B167" s="246"/>
      <c r="C167" s="294"/>
      <c r="D167" s="246"/>
      <c r="E167" s="244"/>
      <c r="F167" s="294"/>
      <c r="G167" s="246"/>
      <c r="H167" s="294"/>
      <c r="I167" s="291"/>
      <c r="J167" s="288"/>
      <c r="K167" s="305"/>
      <c r="L167" s="305"/>
      <c r="M167" s="305"/>
      <c r="N167" s="252"/>
      <c r="O167" s="12" t="s">
        <v>284</v>
      </c>
      <c r="P167" s="280"/>
      <c r="Q167" s="280"/>
    </row>
    <row r="168" spans="1:17" ht="36" customHeight="1" x14ac:dyDescent="0.3">
      <c r="A168" s="142"/>
      <c r="B168" s="246"/>
      <c r="C168" s="294"/>
      <c r="D168" s="246"/>
      <c r="E168" s="244"/>
      <c r="F168" s="294"/>
      <c r="G168" s="246"/>
      <c r="H168" s="294"/>
      <c r="I168" s="291"/>
      <c r="J168" s="288"/>
      <c r="K168" s="305"/>
      <c r="L168" s="305"/>
      <c r="M168" s="305"/>
      <c r="N168" s="245" t="s">
        <v>260</v>
      </c>
      <c r="O168" s="13">
        <v>510</v>
      </c>
      <c r="P168" s="280"/>
      <c r="Q168" s="280"/>
    </row>
    <row r="169" spans="1:17" ht="15.6" x14ac:dyDescent="0.3">
      <c r="A169" s="142"/>
      <c r="B169" s="246"/>
      <c r="C169" s="294"/>
      <c r="D169" s="246"/>
      <c r="E169" s="244"/>
      <c r="F169" s="294"/>
      <c r="G169" s="246"/>
      <c r="H169" s="294"/>
      <c r="I169" s="291"/>
      <c r="J169" s="288"/>
      <c r="K169" s="305"/>
      <c r="L169" s="305"/>
      <c r="M169" s="305"/>
      <c r="N169" s="252"/>
      <c r="O169" s="12" t="s">
        <v>60</v>
      </c>
      <c r="P169" s="280"/>
      <c r="Q169" s="280"/>
    </row>
    <row r="170" spans="1:17" ht="36" customHeight="1" x14ac:dyDescent="0.3">
      <c r="A170" s="142"/>
      <c r="B170" s="246"/>
      <c r="C170" s="294"/>
      <c r="D170" s="246"/>
      <c r="E170" s="244"/>
      <c r="F170" s="294"/>
      <c r="G170" s="246"/>
      <c r="H170" s="294"/>
      <c r="I170" s="291"/>
      <c r="J170" s="288"/>
      <c r="K170" s="305"/>
      <c r="L170" s="305"/>
      <c r="M170" s="305"/>
      <c r="N170" s="245" t="s">
        <v>268</v>
      </c>
      <c r="O170" s="13">
        <v>80</v>
      </c>
      <c r="P170" s="280"/>
      <c r="Q170" s="280"/>
    </row>
    <row r="171" spans="1:17" ht="15.6" x14ac:dyDescent="0.3">
      <c r="A171" s="142"/>
      <c r="B171" s="252"/>
      <c r="C171" s="295"/>
      <c r="D171" s="252"/>
      <c r="E171" s="251"/>
      <c r="F171" s="295"/>
      <c r="G171" s="252"/>
      <c r="H171" s="295"/>
      <c r="I171" s="292"/>
      <c r="J171" s="289"/>
      <c r="K171" s="306"/>
      <c r="L171" s="306"/>
      <c r="M171" s="306"/>
      <c r="N171" s="252"/>
      <c r="O171" s="12" t="s">
        <v>60</v>
      </c>
      <c r="P171" s="281"/>
      <c r="Q171" s="281"/>
    </row>
    <row r="172" spans="1:17" ht="32.4" customHeight="1" x14ac:dyDescent="0.3">
      <c r="A172" s="142"/>
      <c r="B172" s="245" t="s">
        <v>307</v>
      </c>
      <c r="C172" s="293" t="s">
        <v>20</v>
      </c>
      <c r="D172" s="245" t="s">
        <v>277</v>
      </c>
      <c r="E172" s="245" t="s">
        <v>278</v>
      </c>
      <c r="F172" s="293" t="s">
        <v>20</v>
      </c>
      <c r="G172" s="245" t="s">
        <v>270</v>
      </c>
      <c r="H172" s="293" t="s">
        <v>20</v>
      </c>
      <c r="I172" s="290">
        <f>SUM(J172:M176)</f>
        <v>494117.65</v>
      </c>
      <c r="J172" s="287">
        <v>0</v>
      </c>
      <c r="K172" s="304">
        <v>0</v>
      </c>
      <c r="L172" s="304">
        <v>420000</v>
      </c>
      <c r="M172" s="304">
        <v>74117.649999999994</v>
      </c>
      <c r="N172" s="245" t="s">
        <v>258</v>
      </c>
      <c r="O172" s="13">
        <v>610</v>
      </c>
      <c r="P172" s="279" t="s">
        <v>279</v>
      </c>
      <c r="Q172" s="279" t="s">
        <v>259</v>
      </c>
    </row>
    <row r="173" spans="1:17" ht="15.6" x14ac:dyDescent="0.3">
      <c r="A173" s="142"/>
      <c r="B173" s="246"/>
      <c r="C173" s="294"/>
      <c r="D173" s="246"/>
      <c r="E173" s="246"/>
      <c r="F173" s="294"/>
      <c r="G173" s="246"/>
      <c r="H173" s="294"/>
      <c r="I173" s="291"/>
      <c r="J173" s="288"/>
      <c r="K173" s="305"/>
      <c r="L173" s="305"/>
      <c r="M173" s="305"/>
      <c r="N173" s="252"/>
      <c r="O173" s="12" t="s">
        <v>126</v>
      </c>
      <c r="P173" s="280"/>
      <c r="Q173" s="280"/>
    </row>
    <row r="174" spans="1:17" ht="33.6" customHeight="1" x14ac:dyDescent="0.3">
      <c r="A174" s="142"/>
      <c r="B174" s="246"/>
      <c r="C174" s="294"/>
      <c r="D174" s="246"/>
      <c r="E174" s="246"/>
      <c r="F174" s="294"/>
      <c r="G174" s="246"/>
      <c r="H174" s="294"/>
      <c r="I174" s="291"/>
      <c r="J174" s="288"/>
      <c r="K174" s="305"/>
      <c r="L174" s="305"/>
      <c r="M174" s="305"/>
      <c r="N174" s="245" t="s">
        <v>260</v>
      </c>
      <c r="O174" s="14">
        <v>610</v>
      </c>
      <c r="P174" s="280"/>
      <c r="Q174" s="280"/>
    </row>
    <row r="175" spans="1:17" ht="15.6" x14ac:dyDescent="0.3">
      <c r="A175" s="142"/>
      <c r="B175" s="246"/>
      <c r="C175" s="294"/>
      <c r="D175" s="246"/>
      <c r="E175" s="246"/>
      <c r="F175" s="294"/>
      <c r="G175" s="246"/>
      <c r="H175" s="294"/>
      <c r="I175" s="291"/>
      <c r="J175" s="288"/>
      <c r="K175" s="305"/>
      <c r="L175" s="305"/>
      <c r="M175" s="305"/>
      <c r="N175" s="252"/>
      <c r="O175" s="12" t="s">
        <v>42</v>
      </c>
      <c r="P175" s="280"/>
      <c r="Q175" s="280"/>
    </row>
    <row r="176" spans="1:17" ht="32.4" customHeight="1" x14ac:dyDescent="0.3">
      <c r="A176" s="142"/>
      <c r="B176" s="246"/>
      <c r="C176" s="294"/>
      <c r="D176" s="246"/>
      <c r="E176" s="246"/>
      <c r="F176" s="294"/>
      <c r="G176" s="246"/>
      <c r="H176" s="294"/>
      <c r="I176" s="291"/>
      <c r="J176" s="288"/>
      <c r="K176" s="305"/>
      <c r="L176" s="305"/>
      <c r="M176" s="305"/>
      <c r="N176" s="245" t="s">
        <v>268</v>
      </c>
      <c r="O176" s="13">
        <v>610</v>
      </c>
      <c r="P176" s="280"/>
      <c r="Q176" s="280"/>
    </row>
    <row r="177" spans="1:17" ht="15.6" x14ac:dyDescent="0.3">
      <c r="A177" s="142"/>
      <c r="B177" s="252"/>
      <c r="C177" s="295"/>
      <c r="D177" s="252"/>
      <c r="E177" s="252"/>
      <c r="F177" s="295"/>
      <c r="G177" s="252"/>
      <c r="H177" s="295"/>
      <c r="I177" s="292"/>
      <c r="J177" s="289"/>
      <c r="K177" s="306"/>
      <c r="L177" s="306"/>
      <c r="M177" s="306"/>
      <c r="N177" s="252"/>
      <c r="O177" s="12" t="s">
        <v>42</v>
      </c>
      <c r="P177" s="281"/>
      <c r="Q177" s="281"/>
    </row>
    <row r="178" spans="1:17" ht="36" customHeight="1" x14ac:dyDescent="0.3">
      <c r="A178" s="142"/>
      <c r="B178" s="245" t="s">
        <v>308</v>
      </c>
      <c r="C178" s="293" t="s">
        <v>20</v>
      </c>
      <c r="D178" s="245" t="s">
        <v>286</v>
      </c>
      <c r="E178" s="245" t="s">
        <v>309</v>
      </c>
      <c r="F178" s="293" t="s">
        <v>20</v>
      </c>
      <c r="G178" s="245" t="s">
        <v>270</v>
      </c>
      <c r="H178" s="293" t="s">
        <v>20</v>
      </c>
      <c r="I178" s="290">
        <f>SUM(J178:M182)</f>
        <v>1171242.22</v>
      </c>
      <c r="J178" s="301">
        <v>0</v>
      </c>
      <c r="K178" s="301">
        <v>0</v>
      </c>
      <c r="L178" s="290">
        <v>995555.88</v>
      </c>
      <c r="M178" s="290">
        <v>175686.34</v>
      </c>
      <c r="N178" s="245" t="s">
        <v>258</v>
      </c>
      <c r="O178" s="13">
        <v>938</v>
      </c>
      <c r="P178" s="279" t="s">
        <v>282</v>
      </c>
      <c r="Q178" s="279" t="s">
        <v>293</v>
      </c>
    </row>
    <row r="179" spans="1:17" ht="29.4" customHeight="1" x14ac:dyDescent="0.3">
      <c r="A179" s="142"/>
      <c r="B179" s="246"/>
      <c r="C179" s="294"/>
      <c r="D179" s="246"/>
      <c r="E179" s="246"/>
      <c r="F179" s="294"/>
      <c r="G179" s="246"/>
      <c r="H179" s="294"/>
      <c r="I179" s="291"/>
      <c r="J179" s="302"/>
      <c r="K179" s="302"/>
      <c r="L179" s="291"/>
      <c r="M179" s="291"/>
      <c r="N179" s="252"/>
      <c r="O179" s="12" t="s">
        <v>60</v>
      </c>
      <c r="P179" s="280"/>
      <c r="Q179" s="280"/>
    </row>
    <row r="180" spans="1:17" ht="35.1" customHeight="1" x14ac:dyDescent="0.3">
      <c r="A180" s="142"/>
      <c r="B180" s="246"/>
      <c r="C180" s="294"/>
      <c r="D180" s="246"/>
      <c r="E180" s="246"/>
      <c r="F180" s="294"/>
      <c r="G180" s="246"/>
      <c r="H180" s="294"/>
      <c r="I180" s="291"/>
      <c r="J180" s="302"/>
      <c r="K180" s="302"/>
      <c r="L180" s="291"/>
      <c r="M180" s="291"/>
      <c r="N180" s="245" t="s">
        <v>260</v>
      </c>
      <c r="O180" s="13">
        <v>938</v>
      </c>
      <c r="P180" s="280"/>
      <c r="Q180" s="280"/>
    </row>
    <row r="181" spans="1:17" ht="29.4" customHeight="1" x14ac:dyDescent="0.3">
      <c r="A181" s="142"/>
      <c r="B181" s="246"/>
      <c r="C181" s="294"/>
      <c r="D181" s="246"/>
      <c r="E181" s="246"/>
      <c r="F181" s="294"/>
      <c r="G181" s="246"/>
      <c r="H181" s="294"/>
      <c r="I181" s="291"/>
      <c r="J181" s="302"/>
      <c r="K181" s="302"/>
      <c r="L181" s="291"/>
      <c r="M181" s="291"/>
      <c r="N181" s="252"/>
      <c r="O181" s="12" t="s">
        <v>126</v>
      </c>
      <c r="P181" s="280"/>
      <c r="Q181" s="280"/>
    </row>
    <row r="182" spans="1:17" ht="37.35" customHeight="1" x14ac:dyDescent="0.3">
      <c r="A182" s="142"/>
      <c r="B182" s="246"/>
      <c r="C182" s="294"/>
      <c r="D182" s="246"/>
      <c r="E182" s="246"/>
      <c r="F182" s="294"/>
      <c r="G182" s="246"/>
      <c r="H182" s="294"/>
      <c r="I182" s="291"/>
      <c r="J182" s="302"/>
      <c r="K182" s="302"/>
      <c r="L182" s="291"/>
      <c r="M182" s="291"/>
      <c r="N182" s="245" t="s">
        <v>268</v>
      </c>
      <c r="O182" s="13">
        <v>938</v>
      </c>
      <c r="P182" s="280"/>
      <c r="Q182" s="280"/>
    </row>
    <row r="183" spans="1:17" ht="44.4" customHeight="1" x14ac:dyDescent="0.3">
      <c r="A183" s="142"/>
      <c r="B183" s="252"/>
      <c r="C183" s="295"/>
      <c r="D183" s="252"/>
      <c r="E183" s="252"/>
      <c r="F183" s="295"/>
      <c r="G183" s="252"/>
      <c r="H183" s="295"/>
      <c r="I183" s="292"/>
      <c r="J183" s="303"/>
      <c r="K183" s="303"/>
      <c r="L183" s="292"/>
      <c r="M183" s="292"/>
      <c r="N183" s="252"/>
      <c r="O183" s="12" t="s">
        <v>126</v>
      </c>
      <c r="P183" s="281"/>
      <c r="Q183" s="281"/>
    </row>
    <row r="184" spans="1:17" ht="35.1" customHeight="1" x14ac:dyDescent="0.3">
      <c r="A184" s="142"/>
      <c r="B184" s="245" t="s">
        <v>310</v>
      </c>
      <c r="C184" s="293" t="s">
        <v>20</v>
      </c>
      <c r="D184" s="245" t="s">
        <v>291</v>
      </c>
      <c r="E184" s="245" t="s">
        <v>311</v>
      </c>
      <c r="F184" s="293" t="s">
        <v>20</v>
      </c>
      <c r="G184" s="245" t="s">
        <v>270</v>
      </c>
      <c r="H184" s="293" t="s">
        <v>20</v>
      </c>
      <c r="I184" s="290">
        <f>SUM(J184:M188)</f>
        <v>587703.65</v>
      </c>
      <c r="J184" s="287">
        <v>0</v>
      </c>
      <c r="K184" s="287">
        <v>0</v>
      </c>
      <c r="L184" s="290">
        <v>499548.1</v>
      </c>
      <c r="M184" s="290">
        <v>88155.55</v>
      </c>
      <c r="N184" s="245" t="s">
        <v>258</v>
      </c>
      <c r="O184" s="13">
        <v>280</v>
      </c>
      <c r="P184" s="279" t="s">
        <v>282</v>
      </c>
      <c r="Q184" s="279" t="s">
        <v>300</v>
      </c>
    </row>
    <row r="185" spans="1:17" ht="15.6" x14ac:dyDescent="0.3">
      <c r="A185" s="142"/>
      <c r="B185" s="246"/>
      <c r="C185" s="294"/>
      <c r="D185" s="246"/>
      <c r="E185" s="246"/>
      <c r="F185" s="294"/>
      <c r="G185" s="246"/>
      <c r="H185" s="294"/>
      <c r="I185" s="291"/>
      <c r="J185" s="288"/>
      <c r="K185" s="288"/>
      <c r="L185" s="291"/>
      <c r="M185" s="291"/>
      <c r="N185" s="252"/>
      <c r="O185" s="12" t="s">
        <v>284</v>
      </c>
      <c r="P185" s="280"/>
      <c r="Q185" s="280"/>
    </row>
    <row r="186" spans="1:17" ht="33" customHeight="1" x14ac:dyDescent="0.3">
      <c r="A186" s="142"/>
      <c r="B186" s="246"/>
      <c r="C186" s="294"/>
      <c r="D186" s="246"/>
      <c r="E186" s="246"/>
      <c r="F186" s="294"/>
      <c r="G186" s="246"/>
      <c r="H186" s="294"/>
      <c r="I186" s="291"/>
      <c r="J186" s="288"/>
      <c r="K186" s="288"/>
      <c r="L186" s="291"/>
      <c r="M186" s="291"/>
      <c r="N186" s="245" t="s">
        <v>260</v>
      </c>
      <c r="O186" s="13">
        <v>280</v>
      </c>
      <c r="P186" s="280"/>
      <c r="Q186" s="280"/>
    </row>
    <row r="187" spans="1:17" ht="15.6" x14ac:dyDescent="0.3">
      <c r="A187" s="142"/>
      <c r="B187" s="246"/>
      <c r="C187" s="294"/>
      <c r="D187" s="246"/>
      <c r="E187" s="246"/>
      <c r="F187" s="294"/>
      <c r="G187" s="246"/>
      <c r="H187" s="294"/>
      <c r="I187" s="291"/>
      <c r="J187" s="288"/>
      <c r="K187" s="288"/>
      <c r="L187" s="291"/>
      <c r="M187" s="291"/>
      <c r="N187" s="252"/>
      <c r="O187" s="12" t="s">
        <v>60</v>
      </c>
      <c r="P187" s="280"/>
      <c r="Q187" s="280"/>
    </row>
    <row r="188" spans="1:17" ht="36" customHeight="1" x14ac:dyDescent="0.3">
      <c r="A188" s="142"/>
      <c r="B188" s="246"/>
      <c r="C188" s="294"/>
      <c r="D188" s="246"/>
      <c r="E188" s="246"/>
      <c r="F188" s="294"/>
      <c r="G188" s="246"/>
      <c r="H188" s="294"/>
      <c r="I188" s="291"/>
      <c r="J188" s="288"/>
      <c r="K188" s="288"/>
      <c r="L188" s="291"/>
      <c r="M188" s="291"/>
      <c r="N188" s="245" t="s">
        <v>268</v>
      </c>
      <c r="O188" s="13">
        <v>280</v>
      </c>
      <c r="P188" s="280"/>
      <c r="Q188" s="280"/>
    </row>
    <row r="189" spans="1:17" ht="15.6" x14ac:dyDescent="0.3">
      <c r="A189" s="142"/>
      <c r="B189" s="252"/>
      <c r="C189" s="295"/>
      <c r="D189" s="252"/>
      <c r="E189" s="252"/>
      <c r="F189" s="295"/>
      <c r="G189" s="252"/>
      <c r="H189" s="295"/>
      <c r="I189" s="292"/>
      <c r="J189" s="289"/>
      <c r="K189" s="289"/>
      <c r="L189" s="292"/>
      <c r="M189" s="292"/>
      <c r="N189" s="252"/>
      <c r="O189" s="12" t="s">
        <v>60</v>
      </c>
      <c r="P189" s="281"/>
      <c r="Q189" s="281"/>
    </row>
    <row r="190" spans="1:17" ht="27" customHeight="1" x14ac:dyDescent="0.3">
      <c r="A190" s="142"/>
      <c r="B190" s="245" t="s">
        <v>312</v>
      </c>
      <c r="C190" s="293" t="s">
        <v>20</v>
      </c>
      <c r="D190" s="245" t="s">
        <v>297</v>
      </c>
      <c r="E190" s="245" t="s">
        <v>313</v>
      </c>
      <c r="F190" s="293" t="s">
        <v>20</v>
      </c>
      <c r="G190" s="245" t="s">
        <v>270</v>
      </c>
      <c r="H190" s="293" t="s">
        <v>20</v>
      </c>
      <c r="I190" s="290">
        <f>SUM(J190:M194)</f>
        <v>209962.93</v>
      </c>
      <c r="J190" s="287">
        <v>0</v>
      </c>
      <c r="K190" s="287">
        <v>0</v>
      </c>
      <c r="L190" s="290">
        <v>178468.49</v>
      </c>
      <c r="M190" s="290">
        <v>31494.44</v>
      </c>
      <c r="N190" s="245" t="s">
        <v>258</v>
      </c>
      <c r="O190" s="13">
        <v>2134</v>
      </c>
      <c r="P190" s="279" t="s">
        <v>282</v>
      </c>
      <c r="Q190" s="279" t="s">
        <v>279</v>
      </c>
    </row>
    <row r="191" spans="1:17" ht="20.100000000000001" customHeight="1" x14ac:dyDescent="0.3">
      <c r="A191" s="142"/>
      <c r="B191" s="246"/>
      <c r="C191" s="294"/>
      <c r="D191" s="246"/>
      <c r="E191" s="246"/>
      <c r="F191" s="294"/>
      <c r="G191" s="246"/>
      <c r="H191" s="294"/>
      <c r="I191" s="291"/>
      <c r="J191" s="288"/>
      <c r="K191" s="288"/>
      <c r="L191" s="291"/>
      <c r="M191" s="291"/>
      <c r="N191" s="252"/>
      <c r="O191" s="12" t="s">
        <v>23</v>
      </c>
      <c r="P191" s="280"/>
      <c r="Q191" s="280"/>
    </row>
    <row r="192" spans="1:17" ht="33.6" customHeight="1" x14ac:dyDescent="0.3">
      <c r="A192" s="142"/>
      <c r="B192" s="246"/>
      <c r="C192" s="294"/>
      <c r="D192" s="246"/>
      <c r="E192" s="246"/>
      <c r="F192" s="294"/>
      <c r="G192" s="246"/>
      <c r="H192" s="294"/>
      <c r="I192" s="291"/>
      <c r="J192" s="288"/>
      <c r="K192" s="288"/>
      <c r="L192" s="291"/>
      <c r="M192" s="291"/>
      <c r="N192" s="245" t="s">
        <v>260</v>
      </c>
      <c r="O192" s="13">
        <v>2134</v>
      </c>
      <c r="P192" s="280"/>
      <c r="Q192" s="280"/>
    </row>
    <row r="193" spans="1:17" ht="18" customHeight="1" x14ac:dyDescent="0.3">
      <c r="A193" s="142"/>
      <c r="B193" s="246"/>
      <c r="C193" s="294"/>
      <c r="D193" s="246"/>
      <c r="E193" s="246"/>
      <c r="F193" s="294"/>
      <c r="G193" s="246"/>
      <c r="H193" s="294"/>
      <c r="I193" s="291"/>
      <c r="J193" s="288"/>
      <c r="K193" s="288"/>
      <c r="L193" s="291"/>
      <c r="M193" s="291"/>
      <c r="N193" s="252"/>
      <c r="O193" s="12" t="s">
        <v>284</v>
      </c>
      <c r="P193" s="280"/>
      <c r="Q193" s="280"/>
    </row>
    <row r="194" spans="1:17" ht="33.6" customHeight="1" x14ac:dyDescent="0.3">
      <c r="A194" s="142"/>
      <c r="B194" s="246"/>
      <c r="C194" s="294"/>
      <c r="D194" s="246"/>
      <c r="E194" s="246"/>
      <c r="F194" s="294"/>
      <c r="G194" s="246"/>
      <c r="H194" s="294"/>
      <c r="I194" s="291"/>
      <c r="J194" s="288"/>
      <c r="K194" s="288"/>
      <c r="L194" s="291"/>
      <c r="M194" s="291"/>
      <c r="N194" s="245" t="s">
        <v>268</v>
      </c>
      <c r="O194" s="13">
        <v>457</v>
      </c>
      <c r="P194" s="280"/>
      <c r="Q194" s="280"/>
    </row>
    <row r="195" spans="1:17" ht="39.6" customHeight="1" x14ac:dyDescent="0.3">
      <c r="A195" s="142"/>
      <c r="B195" s="252"/>
      <c r="C195" s="295"/>
      <c r="D195" s="252"/>
      <c r="E195" s="252"/>
      <c r="F195" s="295"/>
      <c r="G195" s="252"/>
      <c r="H195" s="295"/>
      <c r="I195" s="292"/>
      <c r="J195" s="289"/>
      <c r="K195" s="289"/>
      <c r="L195" s="292"/>
      <c r="M195" s="292"/>
      <c r="N195" s="252"/>
      <c r="O195" s="12" t="s">
        <v>284</v>
      </c>
      <c r="P195" s="281"/>
      <c r="Q195" s="281"/>
    </row>
    <row r="196" spans="1:17" ht="15.6" x14ac:dyDescent="0.3">
      <c r="A196" s="142"/>
      <c r="B196" s="308" t="s">
        <v>314</v>
      </c>
      <c r="C196" s="308"/>
      <c r="D196" s="308"/>
      <c r="E196" s="308"/>
      <c r="F196" s="308"/>
      <c r="G196" s="308"/>
      <c r="H196" s="308"/>
      <c r="I196" s="215">
        <f>I160+I68</f>
        <v>14657038.080000002</v>
      </c>
      <c r="J196" s="216">
        <f t="shared" ref="J196:M196" si="3">J160+J68</f>
        <v>0</v>
      </c>
      <c r="K196" s="216">
        <f t="shared" si="3"/>
        <v>0</v>
      </c>
      <c r="L196" s="217">
        <f t="shared" si="3"/>
        <v>12453879.989999998</v>
      </c>
      <c r="M196" s="217">
        <f t="shared" si="3"/>
        <v>2203158.0900000003</v>
      </c>
      <c r="N196" s="282"/>
      <c r="O196" s="282"/>
      <c r="P196" s="282"/>
      <c r="Q196" s="282"/>
    </row>
    <row r="197" spans="1:17" ht="15.6" x14ac:dyDescent="0.3">
      <c r="A197" s="156"/>
      <c r="B197" s="157" t="s">
        <v>315</v>
      </c>
      <c r="C197" s="35"/>
      <c r="D197" s="35"/>
      <c r="E197" s="35"/>
      <c r="F197" s="35"/>
      <c r="G197" s="35"/>
      <c r="H197" s="35"/>
      <c r="I197" s="169"/>
      <c r="J197" s="170"/>
      <c r="K197" s="170"/>
      <c r="L197" s="171"/>
      <c r="M197" s="171"/>
      <c r="N197" s="172"/>
      <c r="O197" s="172"/>
      <c r="P197" s="172"/>
      <c r="Q197" s="172"/>
    </row>
    <row r="198" spans="1:17" ht="15.6" x14ac:dyDescent="0.3">
      <c r="A198" s="142"/>
      <c r="B198" s="173"/>
      <c r="C198" s="35"/>
      <c r="D198" s="35"/>
      <c r="E198" s="35"/>
      <c r="F198" s="35"/>
      <c r="G198" s="35"/>
      <c r="H198" s="35"/>
      <c r="I198" s="169"/>
      <c r="J198" s="170"/>
      <c r="K198" s="170"/>
      <c r="L198" s="171"/>
      <c r="M198" s="171"/>
      <c r="N198" s="172"/>
      <c r="O198" s="172"/>
      <c r="P198" s="172"/>
      <c r="Q198" s="172"/>
    </row>
    <row r="200" spans="1:17" ht="15.6" x14ac:dyDescent="0.3">
      <c r="B200" s="307" t="s">
        <v>316</v>
      </c>
      <c r="C200" s="307"/>
      <c r="D200" s="307"/>
      <c r="E200" s="307"/>
    </row>
    <row r="201" spans="1:17" ht="35.4" customHeight="1" x14ac:dyDescent="0.3">
      <c r="B201" s="11" t="s">
        <v>3</v>
      </c>
      <c r="C201" s="249" t="s">
        <v>317</v>
      </c>
      <c r="D201" s="249"/>
      <c r="E201" s="249"/>
      <c r="F201" s="250" t="s">
        <v>318</v>
      </c>
      <c r="G201" s="250"/>
      <c r="H201" s="250"/>
      <c r="I201" s="250"/>
      <c r="J201" s="249" t="s">
        <v>319</v>
      </c>
      <c r="K201" s="250"/>
      <c r="L201" s="250"/>
      <c r="M201" s="250"/>
    </row>
    <row r="202" spans="1:17" ht="15.6" x14ac:dyDescent="0.3">
      <c r="B202" s="4">
        <v>1</v>
      </c>
      <c r="C202" s="283">
        <v>2</v>
      </c>
      <c r="D202" s="283"/>
      <c r="E202" s="283"/>
      <c r="F202" s="283">
        <v>3</v>
      </c>
      <c r="G202" s="283"/>
      <c r="H202" s="283"/>
      <c r="I202" s="283"/>
      <c r="J202" s="283">
        <v>4</v>
      </c>
      <c r="K202" s="283"/>
      <c r="L202" s="283"/>
      <c r="M202" s="283"/>
    </row>
    <row r="203" spans="1:17" ht="15.6" x14ac:dyDescent="0.3">
      <c r="B203" s="8" t="s">
        <v>20</v>
      </c>
      <c r="C203" s="320" t="s">
        <v>20</v>
      </c>
      <c r="D203" s="320"/>
      <c r="E203" s="320"/>
      <c r="F203" s="320" t="s">
        <v>20</v>
      </c>
      <c r="G203" s="320"/>
      <c r="H203" s="320"/>
      <c r="I203" s="320"/>
      <c r="J203" s="320" t="s">
        <v>20</v>
      </c>
      <c r="K203" s="320"/>
      <c r="L203" s="320"/>
      <c r="M203" s="320"/>
    </row>
    <row r="205" spans="1:17" ht="15.6" x14ac:dyDescent="0.3">
      <c r="B205" s="307" t="s">
        <v>320</v>
      </c>
      <c r="C205" s="307"/>
      <c r="D205" s="307"/>
      <c r="E205" s="307"/>
      <c r="F205" s="307"/>
    </row>
    <row r="206" spans="1:17" ht="33.6" customHeight="1" x14ac:dyDescent="0.3">
      <c r="B206" s="11" t="s">
        <v>3</v>
      </c>
      <c r="C206" s="250" t="s">
        <v>321</v>
      </c>
      <c r="D206" s="250"/>
      <c r="E206" s="250"/>
      <c r="F206" s="250" t="s">
        <v>318</v>
      </c>
      <c r="G206" s="250"/>
      <c r="H206" s="250"/>
      <c r="I206" s="250"/>
      <c r="J206" s="249" t="s">
        <v>322</v>
      </c>
      <c r="K206" s="250"/>
      <c r="L206" s="250"/>
      <c r="M206" s="250"/>
    </row>
    <row r="207" spans="1:17" ht="15.6" x14ac:dyDescent="0.3">
      <c r="B207" s="4">
        <v>1</v>
      </c>
      <c r="C207" s="283">
        <v>2</v>
      </c>
      <c r="D207" s="283"/>
      <c r="E207" s="283"/>
      <c r="F207" s="283">
        <v>3</v>
      </c>
      <c r="G207" s="283"/>
      <c r="H207" s="283"/>
      <c r="I207" s="283"/>
      <c r="J207" s="283">
        <v>4</v>
      </c>
      <c r="K207" s="283"/>
      <c r="L207" s="283"/>
      <c r="M207" s="283"/>
    </row>
    <row r="208" spans="1:17" ht="15.6" x14ac:dyDescent="0.3">
      <c r="B208" s="8" t="s">
        <v>20</v>
      </c>
      <c r="C208" s="320" t="s">
        <v>20</v>
      </c>
      <c r="D208" s="320"/>
      <c r="E208" s="320"/>
      <c r="F208" s="320" t="s">
        <v>20</v>
      </c>
      <c r="G208" s="320"/>
      <c r="H208" s="320"/>
      <c r="I208" s="320"/>
      <c r="J208" s="320" t="s">
        <v>20</v>
      </c>
      <c r="K208" s="320"/>
      <c r="L208" s="320"/>
      <c r="M208" s="320"/>
    </row>
    <row r="210" spans="2:13" ht="15.6" x14ac:dyDescent="0.3">
      <c r="B210" s="307" t="s">
        <v>323</v>
      </c>
      <c r="C210" s="307"/>
      <c r="D210" s="307"/>
    </row>
    <row r="211" spans="2:13" ht="38.4" customHeight="1" x14ac:dyDescent="0.3">
      <c r="B211" s="11" t="s">
        <v>3</v>
      </c>
      <c r="C211" s="249" t="s">
        <v>324</v>
      </c>
      <c r="D211" s="249"/>
      <c r="E211" s="249"/>
      <c r="F211" s="309" t="s">
        <v>325</v>
      </c>
      <c r="G211" s="310"/>
      <c r="H211" s="310"/>
      <c r="I211" s="310"/>
      <c r="J211" s="310"/>
      <c r="K211" s="310"/>
      <c r="L211" s="310"/>
      <c r="M211" s="311"/>
    </row>
    <row r="212" spans="2:13" ht="15.6" x14ac:dyDescent="0.3">
      <c r="B212" s="4">
        <v>1</v>
      </c>
      <c r="C212" s="283">
        <v>2</v>
      </c>
      <c r="D212" s="283"/>
      <c r="E212" s="283"/>
      <c r="F212" s="312">
        <v>3</v>
      </c>
      <c r="G212" s="313"/>
      <c r="H212" s="313"/>
      <c r="I212" s="313"/>
      <c r="J212" s="313"/>
      <c r="K212" s="313"/>
      <c r="L212" s="313"/>
      <c r="M212" s="314"/>
    </row>
    <row r="213" spans="2:13" ht="14.4" customHeight="1" x14ac:dyDescent="0.3">
      <c r="B213" s="8" t="s">
        <v>20</v>
      </c>
      <c r="C213" s="318" t="s">
        <v>20</v>
      </c>
      <c r="D213" s="318"/>
      <c r="E213" s="318"/>
      <c r="F213" s="319" t="s">
        <v>20</v>
      </c>
      <c r="G213" s="316"/>
      <c r="H213" s="316"/>
      <c r="I213" s="316"/>
      <c r="J213" s="316"/>
      <c r="K213" s="316"/>
      <c r="L213" s="316"/>
      <c r="M213" s="317"/>
    </row>
    <row r="215" spans="2:13" ht="15.6" x14ac:dyDescent="0.3">
      <c r="B215" s="307" t="s">
        <v>326</v>
      </c>
      <c r="C215" s="307"/>
      <c r="D215" s="307"/>
      <c r="E215" s="307"/>
      <c r="F215" s="307"/>
      <c r="G215" s="307"/>
    </row>
    <row r="216" spans="2:13" ht="15.6" customHeight="1" x14ac:dyDescent="0.3">
      <c r="B216" s="11" t="s">
        <v>3</v>
      </c>
      <c r="C216" s="309" t="s">
        <v>327</v>
      </c>
      <c r="D216" s="310"/>
      <c r="E216" s="310"/>
      <c r="F216" s="310"/>
      <c r="G216" s="310"/>
      <c r="H216" s="310"/>
      <c r="I216" s="310"/>
      <c r="J216" s="310"/>
      <c r="K216" s="310"/>
      <c r="L216" s="310"/>
      <c r="M216" s="311"/>
    </row>
    <row r="217" spans="2:13" ht="15.6" x14ac:dyDescent="0.3">
      <c r="B217" s="4">
        <v>1</v>
      </c>
      <c r="C217" s="312">
        <v>2</v>
      </c>
      <c r="D217" s="313"/>
      <c r="E217" s="313"/>
      <c r="F217" s="313"/>
      <c r="G217" s="313"/>
      <c r="H217" s="313"/>
      <c r="I217" s="313"/>
      <c r="J217" s="313"/>
      <c r="K217" s="313"/>
      <c r="L217" s="313"/>
      <c r="M217" s="314"/>
    </row>
    <row r="218" spans="2:13" ht="15.6" x14ac:dyDescent="0.3">
      <c r="B218" s="8" t="s">
        <v>20</v>
      </c>
      <c r="C218" s="315" t="s">
        <v>20</v>
      </c>
      <c r="D218" s="316"/>
      <c r="E218" s="316"/>
      <c r="F218" s="316"/>
      <c r="G218" s="316"/>
      <c r="H218" s="316"/>
      <c r="I218" s="316"/>
      <c r="J218" s="316"/>
      <c r="K218" s="316"/>
      <c r="L218" s="316"/>
      <c r="M218" s="317"/>
    </row>
  </sheetData>
  <mergeCells count="456">
    <mergeCell ref="L98:L115"/>
    <mergeCell ref="M98:M115"/>
    <mergeCell ref="P98:P115"/>
    <mergeCell ref="Q98:Q115"/>
    <mergeCell ref="N100:N101"/>
    <mergeCell ref="N102:N103"/>
    <mergeCell ref="N104:N105"/>
    <mergeCell ref="N106:N107"/>
    <mergeCell ref="N108:N109"/>
    <mergeCell ref="N110:N111"/>
    <mergeCell ref="N112:N113"/>
    <mergeCell ref="N114:N115"/>
    <mergeCell ref="N98:N99"/>
    <mergeCell ref="B98:B115"/>
    <mergeCell ref="C98:C115"/>
    <mergeCell ref="D98:D115"/>
    <mergeCell ref="E98:E115"/>
    <mergeCell ref="F98:F115"/>
    <mergeCell ref="G98:G115"/>
    <mergeCell ref="H98:H115"/>
    <mergeCell ref="I98:I115"/>
    <mergeCell ref="J98:J115"/>
    <mergeCell ref="C160:C165"/>
    <mergeCell ref="D160:D165"/>
    <mergeCell ref="E160:E165"/>
    <mergeCell ref="F160:F165"/>
    <mergeCell ref="G160:G165"/>
    <mergeCell ref="H160:H165"/>
    <mergeCell ref="I160:I165"/>
    <mergeCell ref="J160:J165"/>
    <mergeCell ref="N164:N165"/>
    <mergeCell ref="K160:K165"/>
    <mergeCell ref="L160:L165"/>
    <mergeCell ref="M160:M165"/>
    <mergeCell ref="N160:N161"/>
    <mergeCell ref="N162:N163"/>
    <mergeCell ref="P80:P81"/>
    <mergeCell ref="Q80:Q81"/>
    <mergeCell ref="P82:P83"/>
    <mergeCell ref="Q82:Q83"/>
    <mergeCell ref="P84:P85"/>
    <mergeCell ref="Q84:Q85"/>
    <mergeCell ref="B68:B85"/>
    <mergeCell ref="C68:C85"/>
    <mergeCell ref="D68:D85"/>
    <mergeCell ref="E68:E85"/>
    <mergeCell ref="F68:F85"/>
    <mergeCell ref="G68:G85"/>
    <mergeCell ref="H68:H85"/>
    <mergeCell ref="I68:I85"/>
    <mergeCell ref="J68:J85"/>
    <mergeCell ref="K68:K85"/>
    <mergeCell ref="L68:L85"/>
    <mergeCell ref="M68:M85"/>
    <mergeCell ref="Q68:Q69"/>
    <mergeCell ref="P70:P71"/>
    <mergeCell ref="Q70:Q71"/>
    <mergeCell ref="P72:P73"/>
    <mergeCell ref="Q72:Q73"/>
    <mergeCell ref="P74:P75"/>
    <mergeCell ref="Q74:Q75"/>
    <mergeCell ref="P76:P77"/>
    <mergeCell ref="Q76:Q77"/>
    <mergeCell ref="N70:N71"/>
    <mergeCell ref="N72:N73"/>
    <mergeCell ref="N74:N75"/>
    <mergeCell ref="N76:N77"/>
    <mergeCell ref="N78:N79"/>
    <mergeCell ref="Q78:Q79"/>
    <mergeCell ref="N80:N81"/>
    <mergeCell ref="N82:N83"/>
    <mergeCell ref="N84:N85"/>
    <mergeCell ref="P68:P69"/>
    <mergeCell ref="P78:P79"/>
    <mergeCell ref="G7:H7"/>
    <mergeCell ref="I7:N7"/>
    <mergeCell ref="B21:B22"/>
    <mergeCell ref="C21:D22"/>
    <mergeCell ref="E21:G22"/>
    <mergeCell ref="H22:J22"/>
    <mergeCell ref="C19:D20"/>
    <mergeCell ref="E19:G20"/>
    <mergeCell ref="H20:J20"/>
    <mergeCell ref="K20:M20"/>
    <mergeCell ref="K22:M22"/>
    <mergeCell ref="K10:N10"/>
    <mergeCell ref="K11:M11"/>
    <mergeCell ref="B10:B11"/>
    <mergeCell ref="C10:D11"/>
    <mergeCell ref="E10:G11"/>
    <mergeCell ref="H10:J11"/>
    <mergeCell ref="C12:D12"/>
    <mergeCell ref="E12:G12"/>
    <mergeCell ref="H12:J12"/>
    <mergeCell ref="F190:F195"/>
    <mergeCell ref="E190:E195"/>
    <mergeCell ref="D190:D195"/>
    <mergeCell ref="C190:C195"/>
    <mergeCell ref="B190:B195"/>
    <mergeCell ref="N190:N191"/>
    <mergeCell ref="N192:N193"/>
    <mergeCell ref="N194:N195"/>
    <mergeCell ref="C13:D14"/>
    <mergeCell ref="B13:B14"/>
    <mergeCell ref="E13:G14"/>
    <mergeCell ref="H14:J14"/>
    <mergeCell ref="K14:M14"/>
    <mergeCell ref="B15:B16"/>
    <mergeCell ref="H16:J16"/>
    <mergeCell ref="E15:G16"/>
    <mergeCell ref="C15:D16"/>
    <mergeCell ref="K16:M16"/>
    <mergeCell ref="B17:B18"/>
    <mergeCell ref="C17:D18"/>
    <mergeCell ref="E17:G18"/>
    <mergeCell ref="H18:J18"/>
    <mergeCell ref="K18:M18"/>
    <mergeCell ref="B19:B20"/>
    <mergeCell ref="Q190:Q195"/>
    <mergeCell ref="P190:P195"/>
    <mergeCell ref="M190:M195"/>
    <mergeCell ref="L190:L195"/>
    <mergeCell ref="K190:K195"/>
    <mergeCell ref="J190:J195"/>
    <mergeCell ref="I190:I195"/>
    <mergeCell ref="H190:H195"/>
    <mergeCell ref="G190:G195"/>
    <mergeCell ref="F152:F159"/>
    <mergeCell ref="E152:E159"/>
    <mergeCell ref="D152:D159"/>
    <mergeCell ref="C152:C159"/>
    <mergeCell ref="B152:B159"/>
    <mergeCell ref="N152:N153"/>
    <mergeCell ref="N154:N155"/>
    <mergeCell ref="N156:N157"/>
    <mergeCell ref="N158:N159"/>
    <mergeCell ref="P184:P189"/>
    <mergeCell ref="Q184:Q189"/>
    <mergeCell ref="N184:N185"/>
    <mergeCell ref="N186:N187"/>
    <mergeCell ref="N188:N189"/>
    <mergeCell ref="Q152:Q159"/>
    <mergeCell ref="P152:P159"/>
    <mergeCell ref="M152:M159"/>
    <mergeCell ref="L152:L159"/>
    <mergeCell ref="M184:M189"/>
    <mergeCell ref="N144:N145"/>
    <mergeCell ref="N146:N147"/>
    <mergeCell ref="N148:N149"/>
    <mergeCell ref="N150:N151"/>
    <mergeCell ref="L166:L171"/>
    <mergeCell ref="M178:M183"/>
    <mergeCell ref="L178:L183"/>
    <mergeCell ref="P164:P165"/>
    <mergeCell ref="Q164:Q165"/>
    <mergeCell ref="P160:P161"/>
    <mergeCell ref="Q160:Q161"/>
    <mergeCell ref="P162:P163"/>
    <mergeCell ref="Q162:Q163"/>
    <mergeCell ref="B184:B189"/>
    <mergeCell ref="C184:C189"/>
    <mergeCell ref="D184:D189"/>
    <mergeCell ref="E184:E189"/>
    <mergeCell ref="F184:F189"/>
    <mergeCell ref="G184:G189"/>
    <mergeCell ref="H184:H189"/>
    <mergeCell ref="I184:I189"/>
    <mergeCell ref="J184:J189"/>
    <mergeCell ref="K184:K189"/>
    <mergeCell ref="L184:L189"/>
    <mergeCell ref="P178:P183"/>
    <mergeCell ref="Q178:Q183"/>
    <mergeCell ref="B138:B143"/>
    <mergeCell ref="C138:C143"/>
    <mergeCell ref="D138:D143"/>
    <mergeCell ref="E138:E143"/>
    <mergeCell ref="F138:F143"/>
    <mergeCell ref="G138:G143"/>
    <mergeCell ref="H138:H143"/>
    <mergeCell ref="I138:I143"/>
    <mergeCell ref="J138:J143"/>
    <mergeCell ref="K138:K143"/>
    <mergeCell ref="L138:L143"/>
    <mergeCell ref="M138:M143"/>
    <mergeCell ref="P138:P143"/>
    <mergeCell ref="Q138:Q143"/>
    <mergeCell ref="N138:N139"/>
    <mergeCell ref="N140:N141"/>
    <mergeCell ref="N142:N143"/>
    <mergeCell ref="G178:G183"/>
    <mergeCell ref="F178:F183"/>
    <mergeCell ref="E178:E183"/>
    <mergeCell ref="P116:P125"/>
    <mergeCell ref="Q116:Q125"/>
    <mergeCell ref="N116:N117"/>
    <mergeCell ref="N118:N119"/>
    <mergeCell ref="N120:N121"/>
    <mergeCell ref="N122:N123"/>
    <mergeCell ref="N124:N125"/>
    <mergeCell ref="Q126:Q137"/>
    <mergeCell ref="P126:P137"/>
    <mergeCell ref="N126:N127"/>
    <mergeCell ref="N128:N129"/>
    <mergeCell ref="N130:N131"/>
    <mergeCell ref="N132:N133"/>
    <mergeCell ref="N134:N135"/>
    <mergeCell ref="N136:N137"/>
    <mergeCell ref="N94:N95"/>
    <mergeCell ref="N96:N97"/>
    <mergeCell ref="N166:N167"/>
    <mergeCell ref="N168:N169"/>
    <mergeCell ref="K166:K171"/>
    <mergeCell ref="D178:D183"/>
    <mergeCell ref="C178:C183"/>
    <mergeCell ref="B178:B183"/>
    <mergeCell ref="N178:N179"/>
    <mergeCell ref="N180:N181"/>
    <mergeCell ref="N182:N183"/>
    <mergeCell ref="N176:N177"/>
    <mergeCell ref="M126:M137"/>
    <mergeCell ref="L126:L137"/>
    <mergeCell ref="B144:B151"/>
    <mergeCell ref="C144:C151"/>
    <mergeCell ref="D144:D151"/>
    <mergeCell ref="E144:E151"/>
    <mergeCell ref="F144:F151"/>
    <mergeCell ref="G144:G151"/>
    <mergeCell ref="H144:H151"/>
    <mergeCell ref="I144:I151"/>
    <mergeCell ref="J144:J151"/>
    <mergeCell ref="B160:B165"/>
    <mergeCell ref="F126:F137"/>
    <mergeCell ref="E126:E137"/>
    <mergeCell ref="D126:D137"/>
    <mergeCell ref="B116:B125"/>
    <mergeCell ref="C116:C125"/>
    <mergeCell ref="K126:K137"/>
    <mergeCell ref="J126:J137"/>
    <mergeCell ref="Q166:Q171"/>
    <mergeCell ref="D86:D97"/>
    <mergeCell ref="E86:E97"/>
    <mergeCell ref="F86:F97"/>
    <mergeCell ref="G86:G97"/>
    <mergeCell ref="H86:H97"/>
    <mergeCell ref="I86:I97"/>
    <mergeCell ref="J86:J97"/>
    <mergeCell ref="K86:K97"/>
    <mergeCell ref="L86:L97"/>
    <mergeCell ref="M86:M97"/>
    <mergeCell ref="P86:P97"/>
    <mergeCell ref="Q86:Q97"/>
    <mergeCell ref="N86:N87"/>
    <mergeCell ref="N88:N89"/>
    <mergeCell ref="N90:N91"/>
    <mergeCell ref="N92:N93"/>
    <mergeCell ref="B166:B171"/>
    <mergeCell ref="C166:C171"/>
    <mergeCell ref="D166:D171"/>
    <mergeCell ref="E166:E171"/>
    <mergeCell ref="F166:F171"/>
    <mergeCell ref="G166:G171"/>
    <mergeCell ref="H166:H171"/>
    <mergeCell ref="I166:I171"/>
    <mergeCell ref="J166:J171"/>
    <mergeCell ref="Q64:Q65"/>
    <mergeCell ref="Q66:Q67"/>
    <mergeCell ref="P66:P67"/>
    <mergeCell ref="C202:E202"/>
    <mergeCell ref="F202:I202"/>
    <mergeCell ref="J202:M202"/>
    <mergeCell ref="C203:E203"/>
    <mergeCell ref="F203:I203"/>
    <mergeCell ref="J203:M203"/>
    <mergeCell ref="G152:G159"/>
    <mergeCell ref="Q144:Q151"/>
    <mergeCell ref="P144:P151"/>
    <mergeCell ref="Q172:Q177"/>
    <mergeCell ref="H116:H125"/>
    <mergeCell ref="I116:I125"/>
    <mergeCell ref="M166:M171"/>
    <mergeCell ref="N170:N171"/>
    <mergeCell ref="H48:H67"/>
    <mergeCell ref="I48:I67"/>
    <mergeCell ref="J48:J67"/>
    <mergeCell ref="K48:K67"/>
    <mergeCell ref="L48:L67"/>
    <mergeCell ref="N48:N49"/>
    <mergeCell ref="P54:P55"/>
    <mergeCell ref="C206:E206"/>
    <mergeCell ref="F206:I206"/>
    <mergeCell ref="J206:M206"/>
    <mergeCell ref="B205:F205"/>
    <mergeCell ref="C216:M216"/>
    <mergeCell ref="C217:M217"/>
    <mergeCell ref="C218:M218"/>
    <mergeCell ref="C212:E212"/>
    <mergeCell ref="C213:E213"/>
    <mergeCell ref="F211:M211"/>
    <mergeCell ref="F212:M212"/>
    <mergeCell ref="F213:M213"/>
    <mergeCell ref="C207:E207"/>
    <mergeCell ref="F207:I207"/>
    <mergeCell ref="J207:M207"/>
    <mergeCell ref="C208:E208"/>
    <mergeCell ref="F208:I208"/>
    <mergeCell ref="J208:M208"/>
    <mergeCell ref="C211:E211"/>
    <mergeCell ref="B210:D210"/>
    <mergeCell ref="B215:G215"/>
    <mergeCell ref="F172:F177"/>
    <mergeCell ref="D116:D125"/>
    <mergeCell ref="E116:E125"/>
    <mergeCell ref="F116:F125"/>
    <mergeCell ref="G116:G125"/>
    <mergeCell ref="B86:B97"/>
    <mergeCell ref="C86:C97"/>
    <mergeCell ref="N174:N175"/>
    <mergeCell ref="C201:E201"/>
    <mergeCell ref="F201:I201"/>
    <mergeCell ref="J201:M201"/>
    <mergeCell ref="B200:E200"/>
    <mergeCell ref="B196:H196"/>
    <mergeCell ref="C172:C177"/>
    <mergeCell ref="D172:D177"/>
    <mergeCell ref="E172:E177"/>
    <mergeCell ref="K178:K183"/>
    <mergeCell ref="J178:J183"/>
    <mergeCell ref="I178:I183"/>
    <mergeCell ref="H178:H183"/>
    <mergeCell ref="K144:K151"/>
    <mergeCell ref="L144:L151"/>
    <mergeCell ref="M144:M151"/>
    <mergeCell ref="G126:G137"/>
    <mergeCell ref="N64:N65"/>
    <mergeCell ref="N66:N67"/>
    <mergeCell ref="M48:M67"/>
    <mergeCell ref="J116:J125"/>
    <mergeCell ref="K116:K125"/>
    <mergeCell ref="L116:L125"/>
    <mergeCell ref="P172:P177"/>
    <mergeCell ref="G172:G177"/>
    <mergeCell ref="H172:H177"/>
    <mergeCell ref="I172:I177"/>
    <mergeCell ref="J172:J177"/>
    <mergeCell ref="K172:K177"/>
    <mergeCell ref="L172:L177"/>
    <mergeCell ref="M172:M177"/>
    <mergeCell ref="N172:N173"/>
    <mergeCell ref="N50:N51"/>
    <mergeCell ref="N52:N53"/>
    <mergeCell ref="N54:N55"/>
    <mergeCell ref="K98:K115"/>
    <mergeCell ref="P64:P65"/>
    <mergeCell ref="P166:P171"/>
    <mergeCell ref="N68:N69"/>
    <mergeCell ref="I126:I137"/>
    <mergeCell ref="H126:H137"/>
    <mergeCell ref="Q48:Q49"/>
    <mergeCell ref="P50:P51"/>
    <mergeCell ref="Q50:Q51"/>
    <mergeCell ref="P52:P53"/>
    <mergeCell ref="Q52:Q53"/>
    <mergeCell ref="N56:N57"/>
    <mergeCell ref="N58:N59"/>
    <mergeCell ref="N60:N61"/>
    <mergeCell ref="N62:N63"/>
    <mergeCell ref="Q54:Q55"/>
    <mergeCell ref="Q56:Q57"/>
    <mergeCell ref="P56:P57"/>
    <mergeCell ref="Q58:Q59"/>
    <mergeCell ref="P58:P59"/>
    <mergeCell ref="Q60:Q61"/>
    <mergeCell ref="P60:P61"/>
    <mergeCell ref="Q62:Q63"/>
    <mergeCell ref="P62:P63"/>
    <mergeCell ref="P48:P49"/>
    <mergeCell ref="B2:Q2"/>
    <mergeCell ref="B3:Q3"/>
    <mergeCell ref="B9:H9"/>
    <mergeCell ref="B5:Q5"/>
    <mergeCell ref="N196:Q196"/>
    <mergeCell ref="K12:M12"/>
    <mergeCell ref="H13:J13"/>
    <mergeCell ref="H15:J15"/>
    <mergeCell ref="H17:J17"/>
    <mergeCell ref="H19:J19"/>
    <mergeCell ref="H21:J21"/>
    <mergeCell ref="K13:M13"/>
    <mergeCell ref="K15:M15"/>
    <mergeCell ref="K17:M17"/>
    <mergeCell ref="K19:M19"/>
    <mergeCell ref="K21:M21"/>
    <mergeCell ref="K152:K159"/>
    <mergeCell ref="J152:J159"/>
    <mergeCell ref="I152:I159"/>
    <mergeCell ref="H152:H159"/>
    <mergeCell ref="M116:M125"/>
    <mergeCell ref="C126:C137"/>
    <mergeCell ref="B126:B137"/>
    <mergeCell ref="B172:B177"/>
    <mergeCell ref="P44:P46"/>
    <mergeCell ref="Q44:Q46"/>
    <mergeCell ref="M45:M46"/>
    <mergeCell ref="H44:H46"/>
    <mergeCell ref="I45:I46"/>
    <mergeCell ref="I44:M44"/>
    <mergeCell ref="J45:L45"/>
    <mergeCell ref="N44:O44"/>
    <mergeCell ref="N45:N46"/>
    <mergeCell ref="O45:O46"/>
    <mergeCell ref="B44:B46"/>
    <mergeCell ref="C44:C46"/>
    <mergeCell ref="D44:D46"/>
    <mergeCell ref="E44:E46"/>
    <mergeCell ref="F44:F46"/>
    <mergeCell ref="G44:G46"/>
    <mergeCell ref="B48:B67"/>
    <mergeCell ref="C48:C67"/>
    <mergeCell ref="D48:D67"/>
    <mergeCell ref="E48:E67"/>
    <mergeCell ref="G48:G67"/>
    <mergeCell ref="F48:F67"/>
    <mergeCell ref="B39:E39"/>
    <mergeCell ref="B26:E26"/>
    <mergeCell ref="F26:H26"/>
    <mergeCell ref="B27:E27"/>
    <mergeCell ref="F27:H27"/>
    <mergeCell ref="B28:E28"/>
    <mergeCell ref="B29:E29"/>
    <mergeCell ref="B30:E30"/>
    <mergeCell ref="B31:E31"/>
    <mergeCell ref="B32:E32"/>
    <mergeCell ref="B25:G25"/>
    <mergeCell ref="B43:H43"/>
    <mergeCell ref="B40:E40"/>
    <mergeCell ref="B41:E41"/>
    <mergeCell ref="F30:H30"/>
    <mergeCell ref="F31:H31"/>
    <mergeCell ref="F32:H32"/>
    <mergeCell ref="F33:H33"/>
    <mergeCell ref="F34:H34"/>
    <mergeCell ref="F35:H35"/>
    <mergeCell ref="F36:H36"/>
    <mergeCell ref="F37:H37"/>
    <mergeCell ref="F38:H38"/>
    <mergeCell ref="F39:H39"/>
    <mergeCell ref="F40:H40"/>
    <mergeCell ref="F41:H41"/>
    <mergeCell ref="B33:E33"/>
    <mergeCell ref="B34:E34"/>
    <mergeCell ref="B35:E35"/>
    <mergeCell ref="B36:E36"/>
    <mergeCell ref="B37:E37"/>
    <mergeCell ref="F28:H28"/>
    <mergeCell ref="F29:H29"/>
    <mergeCell ref="B38:E38"/>
  </mergeCells>
  <phoneticPr fontId="11" type="noConversion"/>
  <printOptions horizontalCentered="1"/>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ignoredErrors>
    <ignoredError sqref="O49 O51 O53 O55 O57 O61 O65 O67 O69 O71 O73 O75 O77 O79 O81 O83 O85 O99 O101 O103 O105 O107 O109 O111 O113 O115 O117 O119 O121 O123 O125 O127 O129 O131 O133 O135 O137 O145 O147 O149 O151 O153 O155 O157 O159 O161 O163 O165 O167 O169 O171 O173 O175 O177 O179 O181 O183 O185 O187 O189 K14 O59 O191 O193 O195 H14 H16 K16 H18 K18 H20 K20 H22 K22 O63 O141 O139 O143 O87 O89 O91 O93 O95 O97"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8BECA-6AAC-40EB-A41E-6E7A1C0941B3}">
  <sheetPr>
    <pageSetUpPr fitToPage="1"/>
  </sheetPr>
  <dimension ref="B2:Q65"/>
  <sheetViews>
    <sheetView zoomScale="70" zoomScaleNormal="70" workbookViewId="0">
      <selection activeCell="H37" sqref="H37:H40"/>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2" width="14.5546875" customWidth="1"/>
    <col min="13" max="13" width="13.44140625" customWidth="1"/>
    <col min="14" max="14" width="44.5546875" customWidth="1"/>
    <col min="15" max="15" width="12.44140625" customWidth="1"/>
    <col min="16" max="17" width="14.44140625" customWidth="1"/>
  </cols>
  <sheetData>
    <row r="2" spans="2:17" ht="15.6" x14ac:dyDescent="0.3">
      <c r="B2" s="270" t="s">
        <v>328</v>
      </c>
      <c r="C2" s="270"/>
      <c r="D2" s="270"/>
      <c r="E2" s="270"/>
      <c r="F2" s="270"/>
      <c r="G2" s="270"/>
      <c r="H2" s="270"/>
      <c r="I2" s="270"/>
      <c r="J2" s="270"/>
      <c r="K2" s="270"/>
      <c r="L2" s="270"/>
      <c r="M2" s="270"/>
      <c r="N2" s="270"/>
      <c r="O2" s="270"/>
      <c r="P2" s="270"/>
      <c r="Q2" s="270"/>
    </row>
    <row r="3" spans="2:17" ht="15.6" x14ac:dyDescent="0.3">
      <c r="B3" s="6"/>
      <c r="C3" s="6"/>
      <c r="D3" s="6"/>
      <c r="E3" s="6"/>
      <c r="F3" s="6"/>
      <c r="G3" s="6"/>
      <c r="H3" s="6"/>
      <c r="I3" s="6"/>
      <c r="J3" s="6"/>
      <c r="K3" s="6"/>
      <c r="L3" s="6"/>
      <c r="M3" s="6"/>
      <c r="N3" s="6"/>
      <c r="O3" s="6"/>
      <c r="P3" s="6"/>
      <c r="Q3" s="6"/>
    </row>
    <row r="4" spans="2:17" ht="15.6" x14ac:dyDescent="0.3">
      <c r="B4" s="7"/>
      <c r="C4" s="7"/>
      <c r="D4" s="7"/>
      <c r="E4" s="7"/>
      <c r="F4" s="332" t="str">
        <f>'III skyrius'!D21</f>
        <v>Nr. LT022-02-05-01</v>
      </c>
      <c r="G4" s="332"/>
      <c r="H4" s="332"/>
      <c r="I4" s="333" t="str">
        <f>'III skyrius'!C21</f>
        <v>Juodųjų dėmių ir avaringų vietų skaičiaus mažinimas</v>
      </c>
      <c r="J4" s="333"/>
      <c r="K4" s="333"/>
      <c r="L4" s="333"/>
      <c r="M4" s="333"/>
      <c r="N4" s="333"/>
      <c r="O4" s="7"/>
      <c r="P4" s="7"/>
      <c r="Q4" s="7"/>
    </row>
    <row r="5" spans="2:17" ht="15.6" x14ac:dyDescent="0.3">
      <c r="B5" s="6"/>
      <c r="C5" s="6"/>
      <c r="D5" s="6"/>
      <c r="E5" s="6"/>
      <c r="F5" s="6"/>
      <c r="G5" s="6"/>
      <c r="H5" s="6"/>
      <c r="I5" s="6"/>
      <c r="J5" s="6"/>
      <c r="K5" s="6"/>
      <c r="L5" s="6"/>
      <c r="M5" s="6"/>
      <c r="N5" s="6"/>
      <c r="O5" s="6"/>
      <c r="P5" s="6"/>
      <c r="Q5" s="6"/>
    </row>
    <row r="6" spans="2:17" ht="15.6" x14ac:dyDescent="0.3">
      <c r="B6" s="248" t="s">
        <v>329</v>
      </c>
      <c r="C6" s="248"/>
      <c r="D6" s="248"/>
      <c r="E6" s="248"/>
      <c r="F6" s="248"/>
      <c r="G6" s="248"/>
      <c r="H6" s="248"/>
      <c r="I6" s="7"/>
      <c r="J6" s="7"/>
      <c r="K6" s="7"/>
      <c r="L6" s="7"/>
      <c r="M6" s="7"/>
      <c r="N6" s="7"/>
      <c r="O6" s="7"/>
      <c r="P6" s="7"/>
      <c r="Q6" s="7"/>
    </row>
    <row r="7" spans="2:17" ht="15.6" x14ac:dyDescent="0.3">
      <c r="B7" s="250" t="s">
        <v>3</v>
      </c>
      <c r="C7" s="250" t="s">
        <v>202</v>
      </c>
      <c r="D7" s="250"/>
      <c r="E7" s="249" t="s">
        <v>203</v>
      </c>
      <c r="F7" s="249"/>
      <c r="G7" s="249"/>
      <c r="H7" s="249" t="s">
        <v>204</v>
      </c>
      <c r="I7" s="249"/>
      <c r="J7" s="249"/>
      <c r="K7" s="250" t="s">
        <v>205</v>
      </c>
      <c r="L7" s="250"/>
      <c r="M7" s="250"/>
      <c r="N7" s="250"/>
    </row>
    <row r="8" spans="2:17" ht="31.2" x14ac:dyDescent="0.3">
      <c r="B8" s="250"/>
      <c r="C8" s="250"/>
      <c r="D8" s="250"/>
      <c r="E8" s="249"/>
      <c r="F8" s="249"/>
      <c r="G8" s="249"/>
      <c r="H8" s="249"/>
      <c r="I8" s="249"/>
      <c r="J8" s="249"/>
      <c r="K8" s="249" t="s">
        <v>206</v>
      </c>
      <c r="L8" s="249"/>
      <c r="M8" s="249"/>
      <c r="N8" s="3" t="s">
        <v>207</v>
      </c>
      <c r="O8" s="1"/>
      <c r="P8" s="1"/>
      <c r="Q8" s="1"/>
    </row>
    <row r="9" spans="2:17" ht="15.6" x14ac:dyDescent="0.3">
      <c r="B9" s="4">
        <v>1</v>
      </c>
      <c r="C9" s="283">
        <v>2</v>
      </c>
      <c r="D9" s="283"/>
      <c r="E9" s="283">
        <v>3</v>
      </c>
      <c r="F9" s="283"/>
      <c r="G9" s="283"/>
      <c r="H9" s="283">
        <v>4</v>
      </c>
      <c r="I9" s="283"/>
      <c r="J9" s="283"/>
      <c r="K9" s="283">
        <v>5</v>
      </c>
      <c r="L9" s="283"/>
      <c r="M9" s="283"/>
      <c r="N9" s="4">
        <v>6</v>
      </c>
    </row>
    <row r="10" spans="2:17" ht="15.6" x14ac:dyDescent="0.3">
      <c r="B10" s="259" t="s">
        <v>15</v>
      </c>
      <c r="C10" s="321" t="s">
        <v>330</v>
      </c>
      <c r="D10" s="322"/>
      <c r="E10" s="257" t="s">
        <v>331</v>
      </c>
      <c r="F10" s="325"/>
      <c r="G10" s="326"/>
      <c r="H10" s="340">
        <v>0</v>
      </c>
      <c r="I10" s="296"/>
      <c r="J10" s="296"/>
      <c r="K10" s="340">
        <v>0</v>
      </c>
      <c r="L10" s="296"/>
      <c r="M10" s="296"/>
      <c r="N10" s="14">
        <f>O39</f>
        <v>1</v>
      </c>
    </row>
    <row r="11" spans="2:17" ht="15.6" x14ac:dyDescent="0.3">
      <c r="B11" s="260"/>
      <c r="C11" s="323"/>
      <c r="D11" s="324"/>
      <c r="E11" s="258"/>
      <c r="F11" s="327"/>
      <c r="G11" s="328"/>
      <c r="H11" s="337" t="s">
        <v>29</v>
      </c>
      <c r="I11" s="338"/>
      <c r="J11" s="339"/>
      <c r="K11" s="337" t="s">
        <v>41</v>
      </c>
      <c r="L11" s="338"/>
      <c r="M11" s="339"/>
      <c r="N11" s="12" t="str">
        <f>O40</f>
        <v>(2025)</v>
      </c>
    </row>
    <row r="14" spans="2:17" ht="15.6" x14ac:dyDescent="0.3">
      <c r="B14" s="248" t="s">
        <v>332</v>
      </c>
      <c r="C14" s="248"/>
      <c r="D14" s="248"/>
      <c r="E14" s="248"/>
      <c r="F14" s="248"/>
      <c r="G14" s="248"/>
    </row>
    <row r="15" spans="2:17" ht="15.6" x14ac:dyDescent="0.3">
      <c r="B15" s="274" t="s">
        <v>218</v>
      </c>
      <c r="C15" s="274"/>
      <c r="D15" s="274"/>
      <c r="E15" s="274"/>
      <c r="F15" s="274" t="s">
        <v>219</v>
      </c>
      <c r="G15" s="274"/>
      <c r="H15" s="274"/>
    </row>
    <row r="16" spans="2:17" ht="15.6" x14ac:dyDescent="0.3">
      <c r="B16" s="275">
        <v>1</v>
      </c>
      <c r="C16" s="275"/>
      <c r="D16" s="275"/>
      <c r="E16" s="275"/>
      <c r="F16" s="275">
        <v>2</v>
      </c>
      <c r="G16" s="275"/>
      <c r="H16" s="275"/>
    </row>
    <row r="17" spans="2:8" ht="15.6" x14ac:dyDescent="0.3">
      <c r="B17" s="272" t="s">
        <v>220</v>
      </c>
      <c r="C17" s="272"/>
      <c r="D17" s="272"/>
      <c r="E17" s="272"/>
      <c r="F17" s="273">
        <f>SUM(F18,F20,F22,F24)</f>
        <v>229690.4</v>
      </c>
      <c r="G17" s="336"/>
      <c r="H17" s="336"/>
    </row>
    <row r="18" spans="2:8" ht="15.6" x14ac:dyDescent="0.3">
      <c r="B18" s="272" t="s">
        <v>221</v>
      </c>
      <c r="C18" s="272"/>
      <c r="D18" s="272"/>
      <c r="E18" s="272"/>
      <c r="F18" s="341">
        <f>F19</f>
        <v>0</v>
      </c>
      <c r="G18" s="341"/>
      <c r="H18" s="341"/>
    </row>
    <row r="19" spans="2:8" ht="15.6" x14ac:dyDescent="0.3">
      <c r="B19" s="271" t="s">
        <v>222</v>
      </c>
      <c r="C19" s="271"/>
      <c r="D19" s="271"/>
      <c r="E19" s="271"/>
      <c r="F19" s="341">
        <f>J45</f>
        <v>0</v>
      </c>
      <c r="G19" s="336"/>
      <c r="H19" s="336"/>
    </row>
    <row r="20" spans="2:8" ht="33" customHeight="1" x14ac:dyDescent="0.3">
      <c r="B20" s="272" t="s">
        <v>223</v>
      </c>
      <c r="C20" s="272"/>
      <c r="D20" s="272"/>
      <c r="E20" s="272"/>
      <c r="F20" s="273">
        <f>F21</f>
        <v>0</v>
      </c>
      <c r="G20" s="336"/>
      <c r="H20" s="336"/>
    </row>
    <row r="21" spans="2:8" ht="15.6" x14ac:dyDescent="0.3">
      <c r="B21" s="271" t="s">
        <v>224</v>
      </c>
      <c r="C21" s="271"/>
      <c r="D21" s="271"/>
      <c r="E21" s="271"/>
      <c r="F21" s="273">
        <f>K45</f>
        <v>0</v>
      </c>
      <c r="G21" s="336"/>
      <c r="H21" s="336"/>
    </row>
    <row r="22" spans="2:8" ht="15.6" x14ac:dyDescent="0.3">
      <c r="B22" s="272" t="s">
        <v>225</v>
      </c>
      <c r="C22" s="272"/>
      <c r="D22" s="272"/>
      <c r="E22" s="272"/>
      <c r="F22" s="273">
        <f>F23</f>
        <v>229690.4</v>
      </c>
      <c r="G22" s="336"/>
      <c r="H22" s="336"/>
    </row>
    <row r="23" spans="2:8" ht="15.6" x14ac:dyDescent="0.3">
      <c r="B23" s="271" t="s">
        <v>226</v>
      </c>
      <c r="C23" s="271"/>
      <c r="D23" s="271"/>
      <c r="E23" s="271"/>
      <c r="F23" s="273">
        <f>L45</f>
        <v>229690.4</v>
      </c>
      <c r="G23" s="336"/>
      <c r="H23" s="336"/>
    </row>
    <row r="24" spans="2:8" ht="15.6" x14ac:dyDescent="0.3">
      <c r="B24" s="272" t="s">
        <v>227</v>
      </c>
      <c r="C24" s="272"/>
      <c r="D24" s="272"/>
      <c r="E24" s="272"/>
      <c r="F24" s="341">
        <f>F25</f>
        <v>0</v>
      </c>
      <c r="G24" s="341"/>
      <c r="H24" s="341"/>
    </row>
    <row r="25" spans="2:8" ht="15.6" x14ac:dyDescent="0.3">
      <c r="B25" s="271" t="s">
        <v>228</v>
      </c>
      <c r="C25" s="271"/>
      <c r="D25" s="271"/>
      <c r="E25" s="271"/>
      <c r="F25" s="341">
        <v>0</v>
      </c>
      <c r="G25" s="341"/>
      <c r="H25" s="341"/>
    </row>
    <row r="26" spans="2:8" ht="15.6" x14ac:dyDescent="0.3">
      <c r="B26" s="272" t="s">
        <v>229</v>
      </c>
      <c r="C26" s="272"/>
      <c r="D26" s="272"/>
      <c r="E26" s="272"/>
      <c r="F26" s="273">
        <f>SUM(F27:H29)</f>
        <v>40533.599999999999</v>
      </c>
      <c r="G26" s="336"/>
      <c r="H26" s="336"/>
    </row>
    <row r="27" spans="2:8" ht="15.6" x14ac:dyDescent="0.3">
      <c r="B27" s="271" t="s">
        <v>230</v>
      </c>
      <c r="C27" s="271"/>
      <c r="D27" s="271"/>
      <c r="E27" s="271"/>
      <c r="F27" s="273">
        <f>M45</f>
        <v>40533.599999999999</v>
      </c>
      <c r="G27" s="336"/>
      <c r="H27" s="336"/>
    </row>
    <row r="28" spans="2:8" ht="15.6" x14ac:dyDescent="0.3">
      <c r="B28" s="271" t="s">
        <v>231</v>
      </c>
      <c r="C28" s="271"/>
      <c r="D28" s="271"/>
      <c r="E28" s="271"/>
      <c r="F28" s="341">
        <v>0</v>
      </c>
      <c r="G28" s="341"/>
      <c r="H28" s="341"/>
    </row>
    <row r="29" spans="2:8" ht="15.6" x14ac:dyDescent="0.3">
      <c r="B29" s="271" t="s">
        <v>232</v>
      </c>
      <c r="C29" s="271"/>
      <c r="D29" s="271"/>
      <c r="E29" s="271"/>
      <c r="F29" s="341">
        <v>0</v>
      </c>
      <c r="G29" s="341"/>
      <c r="H29" s="341"/>
    </row>
    <row r="30" spans="2:8" ht="15.6" x14ac:dyDescent="0.3">
      <c r="B30" s="272" t="s">
        <v>233</v>
      </c>
      <c r="C30" s="272"/>
      <c r="D30" s="272"/>
      <c r="E30" s="272"/>
      <c r="F30" s="273">
        <f>SUM(F17,F26)</f>
        <v>270224</v>
      </c>
      <c r="G30" s="336"/>
      <c r="H30" s="336"/>
    </row>
    <row r="32" spans="2:8" ht="15.6" x14ac:dyDescent="0.3">
      <c r="B32" s="248" t="s">
        <v>333</v>
      </c>
      <c r="C32" s="248"/>
      <c r="D32" s="248"/>
      <c r="E32" s="248"/>
      <c r="F32" s="248"/>
      <c r="G32" s="248"/>
      <c r="H32" s="248"/>
    </row>
    <row r="33" spans="2:17" ht="15.6" x14ac:dyDescent="0.3">
      <c r="B33" s="249" t="s">
        <v>235</v>
      </c>
      <c r="C33" s="249" t="s">
        <v>236</v>
      </c>
      <c r="D33" s="249" t="s">
        <v>237</v>
      </c>
      <c r="E33" s="249" t="s">
        <v>238</v>
      </c>
      <c r="F33" s="249" t="s">
        <v>239</v>
      </c>
      <c r="G33" s="249" t="s">
        <v>240</v>
      </c>
      <c r="H33" s="249" t="s">
        <v>241</v>
      </c>
      <c r="I33" s="249" t="s">
        <v>242</v>
      </c>
      <c r="J33" s="249"/>
      <c r="K33" s="249"/>
      <c r="L33" s="249"/>
      <c r="M33" s="249"/>
      <c r="N33" s="249" t="s">
        <v>6</v>
      </c>
      <c r="O33" s="249"/>
      <c r="P33" s="249" t="s">
        <v>243</v>
      </c>
      <c r="Q33" s="249" t="s">
        <v>244</v>
      </c>
    </row>
    <row r="34" spans="2:17" ht="15.6" x14ac:dyDescent="0.3">
      <c r="B34" s="249"/>
      <c r="C34" s="249"/>
      <c r="D34" s="249"/>
      <c r="E34" s="249"/>
      <c r="F34" s="249"/>
      <c r="G34" s="249"/>
      <c r="H34" s="249"/>
      <c r="I34" s="249" t="s">
        <v>141</v>
      </c>
      <c r="J34" s="249" t="s">
        <v>245</v>
      </c>
      <c r="K34" s="249"/>
      <c r="L34" s="249"/>
      <c r="M34" s="249" t="s">
        <v>246</v>
      </c>
      <c r="N34" s="249" t="s">
        <v>247</v>
      </c>
      <c r="O34" s="249" t="s">
        <v>248</v>
      </c>
      <c r="P34" s="249"/>
      <c r="Q34" s="249"/>
    </row>
    <row r="35" spans="2:17" ht="93.6" x14ac:dyDescent="0.3">
      <c r="B35" s="249"/>
      <c r="C35" s="249"/>
      <c r="D35" s="249"/>
      <c r="E35" s="249"/>
      <c r="F35" s="249"/>
      <c r="G35" s="249"/>
      <c r="H35" s="249"/>
      <c r="I35" s="249"/>
      <c r="J35" s="3" t="s">
        <v>249</v>
      </c>
      <c r="K35" s="3" t="s">
        <v>250</v>
      </c>
      <c r="L35" s="3" t="s">
        <v>251</v>
      </c>
      <c r="M35" s="249"/>
      <c r="N35" s="249"/>
      <c r="O35" s="249"/>
      <c r="P35" s="249"/>
      <c r="Q35" s="249"/>
    </row>
    <row r="36" spans="2: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17" ht="15.6" customHeight="1" x14ac:dyDescent="0.3">
      <c r="B37" s="268" t="s">
        <v>334</v>
      </c>
      <c r="C37" s="342" t="s">
        <v>253</v>
      </c>
      <c r="D37" s="268" t="s">
        <v>335</v>
      </c>
      <c r="E37" s="268" t="s">
        <v>335</v>
      </c>
      <c r="F37" s="342" t="s">
        <v>255</v>
      </c>
      <c r="G37" s="268" t="s">
        <v>336</v>
      </c>
      <c r="H37" s="342" t="s">
        <v>257</v>
      </c>
      <c r="I37" s="343">
        <f>I45</f>
        <v>270224</v>
      </c>
      <c r="J37" s="344">
        <f>J45</f>
        <v>0</v>
      </c>
      <c r="K37" s="343">
        <f>K45</f>
        <v>0</v>
      </c>
      <c r="L37" s="343">
        <f>L45</f>
        <v>229690.4</v>
      </c>
      <c r="M37" s="343">
        <f>M45</f>
        <v>40533.599999999999</v>
      </c>
      <c r="N37" s="268" t="s">
        <v>337</v>
      </c>
      <c r="O37" s="14">
        <f>O41</f>
        <v>1</v>
      </c>
      <c r="P37" s="320" t="s">
        <v>20</v>
      </c>
      <c r="Q37" s="342" t="s">
        <v>279</v>
      </c>
    </row>
    <row r="38" spans="2:17" ht="31.35" customHeight="1" x14ac:dyDescent="0.3">
      <c r="B38" s="268"/>
      <c r="C38" s="342"/>
      <c r="D38" s="268"/>
      <c r="E38" s="268"/>
      <c r="F38" s="342"/>
      <c r="G38" s="268"/>
      <c r="H38" s="342"/>
      <c r="I38" s="343"/>
      <c r="J38" s="344"/>
      <c r="K38" s="343"/>
      <c r="L38" s="343"/>
      <c r="M38" s="343"/>
      <c r="N38" s="268"/>
      <c r="O38" s="12" t="s">
        <v>23</v>
      </c>
      <c r="P38" s="320"/>
      <c r="Q38" s="342"/>
    </row>
    <row r="39" spans="2:17" ht="15.6" x14ac:dyDescent="0.3">
      <c r="B39" s="268"/>
      <c r="C39" s="342"/>
      <c r="D39" s="268"/>
      <c r="E39" s="268"/>
      <c r="F39" s="342"/>
      <c r="G39" s="268"/>
      <c r="H39" s="342"/>
      <c r="I39" s="343"/>
      <c r="J39" s="344"/>
      <c r="K39" s="343"/>
      <c r="L39" s="343"/>
      <c r="M39" s="343"/>
      <c r="N39" s="268" t="s">
        <v>338</v>
      </c>
      <c r="O39" s="14">
        <f>O43</f>
        <v>1</v>
      </c>
      <c r="P39" s="320" t="s">
        <v>20</v>
      </c>
      <c r="Q39" s="342" t="s">
        <v>279</v>
      </c>
    </row>
    <row r="40" spans="2:17" ht="237.6" customHeight="1" x14ac:dyDescent="0.3">
      <c r="B40" s="268"/>
      <c r="C40" s="342"/>
      <c r="D40" s="268"/>
      <c r="E40" s="268"/>
      <c r="F40" s="342"/>
      <c r="G40" s="268"/>
      <c r="H40" s="342"/>
      <c r="I40" s="343"/>
      <c r="J40" s="344"/>
      <c r="K40" s="343"/>
      <c r="L40" s="343"/>
      <c r="M40" s="343"/>
      <c r="N40" s="268"/>
      <c r="O40" s="12" t="s">
        <v>23</v>
      </c>
      <c r="P40" s="320"/>
      <c r="Q40" s="342"/>
    </row>
    <row r="41" spans="2:17" ht="15.6" customHeight="1" x14ac:dyDescent="0.3">
      <c r="B41" s="245" t="s">
        <v>339</v>
      </c>
      <c r="C41" s="293" t="s">
        <v>20</v>
      </c>
      <c r="D41" s="245" t="s">
        <v>272</v>
      </c>
      <c r="E41" s="293" t="s">
        <v>20</v>
      </c>
      <c r="F41" s="293" t="s">
        <v>20</v>
      </c>
      <c r="G41" s="245" t="s">
        <v>340</v>
      </c>
      <c r="H41" s="293" t="s">
        <v>20</v>
      </c>
      <c r="I41" s="290">
        <f>SUM(J41:M44)</f>
        <v>270224</v>
      </c>
      <c r="J41" s="287">
        <v>0</v>
      </c>
      <c r="K41" s="304">
        <v>0</v>
      </c>
      <c r="L41" s="304">
        <v>229690.4</v>
      </c>
      <c r="M41" s="304">
        <v>40533.599999999999</v>
      </c>
      <c r="N41" s="268" t="s">
        <v>337</v>
      </c>
      <c r="O41" s="13">
        <v>1</v>
      </c>
      <c r="P41" s="279" t="s">
        <v>282</v>
      </c>
      <c r="Q41" s="279" t="s">
        <v>279</v>
      </c>
    </row>
    <row r="42" spans="2:17" ht="32.1" customHeight="1" x14ac:dyDescent="0.3">
      <c r="B42" s="246"/>
      <c r="C42" s="294"/>
      <c r="D42" s="246"/>
      <c r="E42" s="294"/>
      <c r="F42" s="294"/>
      <c r="G42" s="246"/>
      <c r="H42" s="294"/>
      <c r="I42" s="291"/>
      <c r="J42" s="288"/>
      <c r="K42" s="305"/>
      <c r="L42" s="305"/>
      <c r="M42" s="305"/>
      <c r="N42" s="268"/>
      <c r="O42" s="12" t="s">
        <v>23</v>
      </c>
      <c r="P42" s="280"/>
      <c r="Q42" s="280"/>
    </row>
    <row r="43" spans="2:17" ht="15.6" customHeight="1" x14ac:dyDescent="0.3">
      <c r="B43" s="246"/>
      <c r="C43" s="294"/>
      <c r="D43" s="246"/>
      <c r="E43" s="294"/>
      <c r="F43" s="294"/>
      <c r="G43" s="246"/>
      <c r="H43" s="294"/>
      <c r="I43" s="291"/>
      <c r="J43" s="288"/>
      <c r="K43" s="305"/>
      <c r="L43" s="305"/>
      <c r="M43" s="305"/>
      <c r="N43" s="268" t="s">
        <v>338</v>
      </c>
      <c r="O43" s="13">
        <v>1</v>
      </c>
      <c r="P43" s="280"/>
      <c r="Q43" s="280"/>
    </row>
    <row r="44" spans="2:17" ht="35.1" customHeight="1" x14ac:dyDescent="0.3">
      <c r="B44" s="252"/>
      <c r="C44" s="295"/>
      <c r="D44" s="252"/>
      <c r="E44" s="295"/>
      <c r="F44" s="295"/>
      <c r="G44" s="252"/>
      <c r="H44" s="295"/>
      <c r="I44" s="292"/>
      <c r="J44" s="289"/>
      <c r="K44" s="306"/>
      <c r="L44" s="306"/>
      <c r="M44" s="306"/>
      <c r="N44" s="268"/>
      <c r="O44" s="12" t="s">
        <v>23</v>
      </c>
      <c r="P44" s="281"/>
      <c r="Q44" s="281"/>
    </row>
    <row r="45" spans="2:17" ht="15.6" customHeight="1" x14ac:dyDescent="0.3">
      <c r="B45" s="345" t="s">
        <v>314</v>
      </c>
      <c r="C45" s="345"/>
      <c r="D45" s="345"/>
      <c r="E45" s="345"/>
      <c r="F45" s="345"/>
      <c r="G45" s="345"/>
      <c r="H45" s="345"/>
      <c r="I45" s="10">
        <f>I41</f>
        <v>270224</v>
      </c>
      <c r="J45" s="190">
        <f>J41</f>
        <v>0</v>
      </c>
      <c r="K45" s="9">
        <f>K41</f>
        <v>0</v>
      </c>
      <c r="L45" s="9">
        <f>L41</f>
        <v>229690.4</v>
      </c>
      <c r="M45" s="9">
        <f>M41</f>
        <v>40533.599999999999</v>
      </c>
      <c r="N45" s="346"/>
      <c r="O45" s="346"/>
      <c r="P45" s="346"/>
      <c r="Q45" s="346"/>
    </row>
    <row r="46" spans="2:17" ht="15.6" x14ac:dyDescent="0.3">
      <c r="B46" s="19"/>
      <c r="C46" s="18"/>
      <c r="D46" s="19"/>
      <c r="E46" s="18"/>
      <c r="F46" s="18"/>
      <c r="G46" s="19"/>
      <c r="H46" s="18"/>
      <c r="I46" s="22"/>
      <c r="J46" s="18"/>
      <c r="K46" s="23"/>
      <c r="L46" s="23"/>
      <c r="M46" s="23"/>
      <c r="N46" s="19"/>
      <c r="O46" s="17"/>
      <c r="P46" s="19"/>
      <c r="Q46" s="19"/>
    </row>
    <row r="47" spans="2:17" ht="15.6" x14ac:dyDescent="0.3">
      <c r="B47" s="307" t="s">
        <v>341</v>
      </c>
      <c r="C47" s="307"/>
      <c r="D47" s="307"/>
      <c r="E47" s="307"/>
      <c r="N47" s="19"/>
      <c r="O47" s="20"/>
      <c r="P47" s="21"/>
      <c r="Q47" s="19"/>
    </row>
    <row r="48" spans="2:17" ht="15.6" customHeight="1" x14ac:dyDescent="0.3">
      <c r="B48" s="11" t="s">
        <v>3</v>
      </c>
      <c r="C48" s="249" t="s">
        <v>317</v>
      </c>
      <c r="D48" s="249"/>
      <c r="E48" s="249"/>
      <c r="F48" s="250" t="s">
        <v>318</v>
      </c>
      <c r="G48" s="250"/>
      <c r="H48" s="250"/>
      <c r="I48" s="250"/>
      <c r="J48" s="249" t="s">
        <v>319</v>
      </c>
      <c r="K48" s="250"/>
      <c r="L48" s="250"/>
      <c r="M48" s="250"/>
      <c r="N48" s="19"/>
      <c r="O48" s="17"/>
      <c r="P48" s="21"/>
      <c r="Q48" s="19"/>
    </row>
    <row r="49" spans="2:17" ht="15.6" x14ac:dyDescent="0.3">
      <c r="B49" s="4">
        <v>1</v>
      </c>
      <c r="C49" s="283">
        <v>2</v>
      </c>
      <c r="D49" s="283"/>
      <c r="E49" s="283"/>
      <c r="F49" s="283">
        <v>3</v>
      </c>
      <c r="G49" s="283"/>
      <c r="H49" s="283"/>
      <c r="I49" s="283"/>
      <c r="J49" s="283">
        <v>4</v>
      </c>
      <c r="K49" s="283"/>
      <c r="L49" s="283"/>
      <c r="M49" s="283"/>
      <c r="N49" s="19"/>
      <c r="O49" s="20"/>
      <c r="P49" s="21"/>
      <c r="Q49" s="19"/>
    </row>
    <row r="50" spans="2:17" ht="15.6" x14ac:dyDescent="0.3">
      <c r="B50" s="8" t="s">
        <v>20</v>
      </c>
      <c r="C50" s="320" t="s">
        <v>20</v>
      </c>
      <c r="D50" s="320"/>
      <c r="E50" s="320"/>
      <c r="F50" s="320" t="s">
        <v>20</v>
      </c>
      <c r="G50" s="320"/>
      <c r="H50" s="320"/>
      <c r="I50" s="320"/>
      <c r="J50" s="320" t="s">
        <v>20</v>
      </c>
      <c r="K50" s="320"/>
      <c r="L50" s="320"/>
      <c r="M50" s="320"/>
      <c r="N50" s="19"/>
      <c r="O50" s="17"/>
      <c r="P50" s="21"/>
      <c r="Q50" s="19"/>
    </row>
    <row r="51" spans="2:17" ht="15.6" x14ac:dyDescent="0.3">
      <c r="N51" s="19"/>
      <c r="O51" s="20"/>
      <c r="P51" s="21"/>
      <c r="Q51" s="19"/>
    </row>
    <row r="52" spans="2:17" ht="15.6" x14ac:dyDescent="0.3">
      <c r="B52" s="307" t="s">
        <v>342</v>
      </c>
      <c r="C52" s="307"/>
      <c r="D52" s="307"/>
      <c r="E52" s="307"/>
      <c r="F52" s="307"/>
      <c r="N52" s="19"/>
      <c r="O52" s="17"/>
      <c r="P52" s="21"/>
      <c r="Q52" s="19"/>
    </row>
    <row r="53" spans="2:17" ht="15.6" customHeight="1" x14ac:dyDescent="0.3">
      <c r="B53" s="11" t="s">
        <v>3</v>
      </c>
      <c r="C53" s="250" t="s">
        <v>321</v>
      </c>
      <c r="D53" s="250"/>
      <c r="E53" s="250"/>
      <c r="F53" s="250" t="s">
        <v>318</v>
      </c>
      <c r="G53" s="250"/>
      <c r="H53" s="250"/>
      <c r="I53" s="250"/>
      <c r="J53" s="249" t="s">
        <v>322</v>
      </c>
      <c r="K53" s="250"/>
      <c r="L53" s="250"/>
      <c r="M53" s="250"/>
      <c r="N53" s="19"/>
      <c r="O53" s="20"/>
      <c r="P53" s="21"/>
      <c r="Q53" s="19"/>
    </row>
    <row r="54" spans="2:17" ht="15.6" x14ac:dyDescent="0.3">
      <c r="B54" s="4">
        <v>1</v>
      </c>
      <c r="C54" s="283">
        <v>2</v>
      </c>
      <c r="D54" s="283"/>
      <c r="E54" s="283"/>
      <c r="F54" s="283">
        <v>3</v>
      </c>
      <c r="G54" s="283"/>
      <c r="H54" s="283"/>
      <c r="I54" s="283"/>
      <c r="J54" s="283">
        <v>4</v>
      </c>
      <c r="K54" s="283"/>
      <c r="L54" s="283"/>
      <c r="M54" s="283"/>
      <c r="N54" s="19"/>
      <c r="O54" s="17"/>
      <c r="P54" s="21"/>
      <c r="Q54" s="19"/>
    </row>
    <row r="55" spans="2:17" ht="15.6" x14ac:dyDescent="0.3">
      <c r="B55" s="8" t="s">
        <v>20</v>
      </c>
      <c r="C55" s="320" t="s">
        <v>20</v>
      </c>
      <c r="D55" s="320"/>
      <c r="E55" s="320"/>
      <c r="F55" s="320" t="s">
        <v>20</v>
      </c>
      <c r="G55" s="320"/>
      <c r="H55" s="320"/>
      <c r="I55" s="320"/>
      <c r="J55" s="320" t="s">
        <v>20</v>
      </c>
      <c r="K55" s="320"/>
      <c r="L55" s="320"/>
      <c r="M55" s="320"/>
      <c r="N55" s="19"/>
      <c r="O55" s="16"/>
      <c r="P55" s="21"/>
      <c r="Q55" s="19"/>
    </row>
    <row r="56" spans="2:17" ht="15.6" x14ac:dyDescent="0.3">
      <c r="N56" s="19"/>
      <c r="O56" s="17"/>
      <c r="P56" s="21"/>
      <c r="Q56" s="19"/>
    </row>
    <row r="57" spans="2:17" ht="15.6" x14ac:dyDescent="0.3">
      <c r="B57" s="307" t="s">
        <v>343</v>
      </c>
      <c r="C57" s="307"/>
      <c r="D57" s="307"/>
    </row>
    <row r="58" spans="2:17" ht="15.6" x14ac:dyDescent="0.3">
      <c r="B58" s="11" t="s">
        <v>3</v>
      </c>
      <c r="C58" s="249" t="s">
        <v>324</v>
      </c>
      <c r="D58" s="249"/>
      <c r="E58" s="249"/>
      <c r="F58" s="309" t="s">
        <v>325</v>
      </c>
      <c r="G58" s="310"/>
      <c r="H58" s="310"/>
      <c r="I58" s="310"/>
      <c r="J58" s="310"/>
      <c r="K58" s="310"/>
      <c r="L58" s="310"/>
      <c r="M58" s="311"/>
    </row>
    <row r="59" spans="2:17" ht="15.6" x14ac:dyDescent="0.3">
      <c r="B59" s="4">
        <v>1</v>
      </c>
      <c r="C59" s="283">
        <v>2</v>
      </c>
      <c r="D59" s="283"/>
      <c r="E59" s="283"/>
      <c r="F59" s="312">
        <v>3</v>
      </c>
      <c r="G59" s="313"/>
      <c r="H59" s="313"/>
      <c r="I59" s="313"/>
      <c r="J59" s="313"/>
      <c r="K59" s="313"/>
      <c r="L59" s="313"/>
      <c r="M59" s="314"/>
    </row>
    <row r="60" spans="2:17" ht="17.25" customHeight="1" x14ac:dyDescent="0.3">
      <c r="B60" s="8" t="s">
        <v>20</v>
      </c>
      <c r="C60" s="342" t="s">
        <v>20</v>
      </c>
      <c r="D60" s="342"/>
      <c r="E60" s="342"/>
      <c r="F60" s="347" t="s">
        <v>20</v>
      </c>
      <c r="G60" s="348"/>
      <c r="H60" s="348"/>
      <c r="I60" s="348"/>
      <c r="J60" s="348"/>
      <c r="K60" s="348"/>
      <c r="L60" s="348"/>
      <c r="M60" s="349"/>
    </row>
    <row r="62" spans="2:17" ht="15.6" x14ac:dyDescent="0.3">
      <c r="B62" s="307" t="s">
        <v>344</v>
      </c>
      <c r="C62" s="307"/>
      <c r="D62" s="307"/>
      <c r="E62" s="307"/>
      <c r="F62" s="307"/>
      <c r="G62" s="307"/>
    </row>
    <row r="63" spans="2:17" ht="15.6" x14ac:dyDescent="0.3">
      <c r="B63" s="11" t="s">
        <v>3</v>
      </c>
      <c r="C63" s="309" t="s">
        <v>327</v>
      </c>
      <c r="D63" s="310"/>
      <c r="E63" s="310"/>
      <c r="F63" s="310"/>
      <c r="G63" s="310"/>
      <c r="H63" s="310"/>
      <c r="I63" s="310"/>
      <c r="J63" s="310"/>
      <c r="K63" s="310"/>
      <c r="L63" s="310"/>
      <c r="M63" s="311"/>
    </row>
    <row r="64" spans="2:17" ht="15.6" x14ac:dyDescent="0.3">
      <c r="B64" s="4">
        <v>1</v>
      </c>
      <c r="C64" s="312">
        <v>2</v>
      </c>
      <c r="D64" s="313"/>
      <c r="E64" s="313"/>
      <c r="F64" s="313"/>
      <c r="G64" s="313"/>
      <c r="H64" s="313"/>
      <c r="I64" s="313"/>
      <c r="J64" s="313"/>
      <c r="K64" s="313"/>
      <c r="L64" s="313"/>
      <c r="M64" s="314"/>
    </row>
    <row r="65" spans="2:13" ht="15.6" x14ac:dyDescent="0.3">
      <c r="B65" s="8" t="s">
        <v>20</v>
      </c>
      <c r="C65" s="315" t="s">
        <v>20</v>
      </c>
      <c r="D65" s="316"/>
      <c r="E65" s="316"/>
      <c r="F65" s="316"/>
      <c r="G65" s="316"/>
      <c r="H65" s="316"/>
      <c r="I65" s="316"/>
      <c r="J65" s="316"/>
      <c r="K65" s="316"/>
      <c r="L65" s="316"/>
      <c r="M65" s="317"/>
    </row>
  </sheetData>
  <mergeCells count="138">
    <mergeCell ref="C64:M64"/>
    <mergeCell ref="C65:M65"/>
    <mergeCell ref="C59:E59"/>
    <mergeCell ref="F59:M59"/>
    <mergeCell ref="C60:E60"/>
    <mergeCell ref="F60:M60"/>
    <mergeCell ref="B62:G62"/>
    <mergeCell ref="C63:M63"/>
    <mergeCell ref="C55:E55"/>
    <mergeCell ref="F55:I55"/>
    <mergeCell ref="J55:M55"/>
    <mergeCell ref="B57:D57"/>
    <mergeCell ref="C58:E58"/>
    <mergeCell ref="F58:M58"/>
    <mergeCell ref="B52:F52"/>
    <mergeCell ref="C53:E53"/>
    <mergeCell ref="F53:I53"/>
    <mergeCell ref="J53:M53"/>
    <mergeCell ref="C54:E54"/>
    <mergeCell ref="F54:I54"/>
    <mergeCell ref="J54:M54"/>
    <mergeCell ref="C49:E49"/>
    <mergeCell ref="F49:I49"/>
    <mergeCell ref="J49:M49"/>
    <mergeCell ref="C50:E50"/>
    <mergeCell ref="F50:I50"/>
    <mergeCell ref="J50:M50"/>
    <mergeCell ref="N41:N42"/>
    <mergeCell ref="N43:N44"/>
    <mergeCell ref="N37:N38"/>
    <mergeCell ref="B45:H45"/>
    <mergeCell ref="N45:Q45"/>
    <mergeCell ref="B47:E47"/>
    <mergeCell ref="C48:E48"/>
    <mergeCell ref="F48:I48"/>
    <mergeCell ref="J48:M48"/>
    <mergeCell ref="F41:F44"/>
    <mergeCell ref="G41:G44"/>
    <mergeCell ref="H41:H44"/>
    <mergeCell ref="I41:I44"/>
    <mergeCell ref="J41:J44"/>
    <mergeCell ref="K41:K44"/>
    <mergeCell ref="Q41:Q44"/>
    <mergeCell ref="P41:P44"/>
    <mergeCell ref="L41:L44"/>
    <mergeCell ref="M41:M44"/>
    <mergeCell ref="B41:B44"/>
    <mergeCell ref="C41:C44"/>
    <mergeCell ref="D41:D44"/>
    <mergeCell ref="E41:E44"/>
    <mergeCell ref="P37:P38"/>
    <mergeCell ref="Q37:Q38"/>
    <mergeCell ref="N39:N40"/>
    <mergeCell ref="P39:P40"/>
    <mergeCell ref="Q39:Q40"/>
    <mergeCell ref="L37:L40"/>
    <mergeCell ref="M37:M40"/>
    <mergeCell ref="B37:B40"/>
    <mergeCell ref="C37:C40"/>
    <mergeCell ref="D37:D40"/>
    <mergeCell ref="E37:E40"/>
    <mergeCell ref="F37:F40"/>
    <mergeCell ref="G37:G40"/>
    <mergeCell ref="H37:H40"/>
    <mergeCell ref="I37:I40"/>
    <mergeCell ref="J37:J40"/>
    <mergeCell ref="K37:K40"/>
    <mergeCell ref="I33:M33"/>
    <mergeCell ref="N33:O33"/>
    <mergeCell ref="P33:P35"/>
    <mergeCell ref="Q33:Q35"/>
    <mergeCell ref="I34:I35"/>
    <mergeCell ref="J34:L34"/>
    <mergeCell ref="M34:M35"/>
    <mergeCell ref="N34:N35"/>
    <mergeCell ref="O34:O35"/>
    <mergeCell ref="B30:E30"/>
    <mergeCell ref="F30:H30"/>
    <mergeCell ref="B32:H32"/>
    <mergeCell ref="B33:B35"/>
    <mergeCell ref="C33:C35"/>
    <mergeCell ref="D33:D35"/>
    <mergeCell ref="E33:E35"/>
    <mergeCell ref="F33:F35"/>
    <mergeCell ref="G33:G35"/>
    <mergeCell ref="H33:H35"/>
    <mergeCell ref="B27:E27"/>
    <mergeCell ref="F27:H27"/>
    <mergeCell ref="B28:E28"/>
    <mergeCell ref="F28:H28"/>
    <mergeCell ref="B29:E29"/>
    <mergeCell ref="F29:H29"/>
    <mergeCell ref="B24:E24"/>
    <mergeCell ref="F24:H24"/>
    <mergeCell ref="B25:E25"/>
    <mergeCell ref="F25:H25"/>
    <mergeCell ref="B26:E26"/>
    <mergeCell ref="F26:H26"/>
    <mergeCell ref="B21:E21"/>
    <mergeCell ref="F21:H21"/>
    <mergeCell ref="B22:E22"/>
    <mergeCell ref="F22:H22"/>
    <mergeCell ref="B23:E23"/>
    <mergeCell ref="F23:H23"/>
    <mergeCell ref="B18:E18"/>
    <mergeCell ref="F18:H18"/>
    <mergeCell ref="B19:E19"/>
    <mergeCell ref="F19:H19"/>
    <mergeCell ref="B20:E20"/>
    <mergeCell ref="F20:H20"/>
    <mergeCell ref="B14:G14"/>
    <mergeCell ref="B15:E15"/>
    <mergeCell ref="F15:H15"/>
    <mergeCell ref="B16:E16"/>
    <mergeCell ref="F16:H16"/>
    <mergeCell ref="B17:E17"/>
    <mergeCell ref="F17:H17"/>
    <mergeCell ref="K11:M11"/>
    <mergeCell ref="C9:D9"/>
    <mergeCell ref="E9:G9"/>
    <mergeCell ref="H9:J9"/>
    <mergeCell ref="K9:M9"/>
    <mergeCell ref="B10:B11"/>
    <mergeCell ref="C10:D11"/>
    <mergeCell ref="E10:G11"/>
    <mergeCell ref="H10:J10"/>
    <mergeCell ref="K10:M10"/>
    <mergeCell ref="H11:J11"/>
    <mergeCell ref="B2:Q2"/>
    <mergeCell ref="B6:H6"/>
    <mergeCell ref="B7:B8"/>
    <mergeCell ref="C7:D8"/>
    <mergeCell ref="E7:G8"/>
    <mergeCell ref="H7:J8"/>
    <mergeCell ref="K7:N7"/>
    <mergeCell ref="K8:M8"/>
    <mergeCell ref="F4:H4"/>
    <mergeCell ref="I4:N4"/>
  </mergeCells>
  <pageMargins left="0.59055118110236227" right="0.19685039370078741" top="0.19685039370078741" bottom="0.94488188976377963" header="0.19685039370078741" footer="0.19685039370078741"/>
  <pageSetup paperSize="9" scale="53" fitToHeight="0" orientation="landscape" r:id="rId1"/>
  <headerFooter scaleWithDoc="0">
    <oddHeader>&amp;C&amp;"Times New Roman,Regular"&amp;P</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89F78-319F-4B07-8E94-20F8A80E9AB1}">
  <sheetPr>
    <pageSetUpPr fitToPage="1"/>
  </sheetPr>
  <dimension ref="B2:T69"/>
  <sheetViews>
    <sheetView zoomScale="60" zoomScaleNormal="60" workbookViewId="0">
      <selection activeCell="T43" sqref="T43"/>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2" width="14.5546875" customWidth="1"/>
    <col min="13" max="13" width="13.44140625" customWidth="1"/>
    <col min="14" max="14" width="44.5546875" customWidth="1"/>
    <col min="15" max="15" width="12.44140625" customWidth="1"/>
    <col min="16" max="17" width="14.44140625" customWidth="1"/>
    <col min="20" max="20" width="27.44140625" customWidth="1"/>
  </cols>
  <sheetData>
    <row r="2" spans="2:17" ht="15.6" x14ac:dyDescent="0.3">
      <c r="B2" s="270" t="s">
        <v>345</v>
      </c>
      <c r="C2" s="270"/>
      <c r="D2" s="270"/>
      <c r="E2" s="270"/>
      <c r="F2" s="270"/>
      <c r="G2" s="270"/>
      <c r="H2" s="270"/>
      <c r="I2" s="270"/>
      <c r="J2" s="270"/>
      <c r="K2" s="270"/>
      <c r="L2" s="270"/>
      <c r="M2" s="270"/>
      <c r="N2" s="270"/>
      <c r="O2" s="270"/>
      <c r="P2" s="270"/>
      <c r="Q2" s="270"/>
    </row>
    <row r="3" spans="2:17" ht="15.6" x14ac:dyDescent="0.3">
      <c r="B3" s="6"/>
      <c r="C3" s="6"/>
      <c r="D3" s="6"/>
      <c r="E3" s="6"/>
      <c r="F3" s="6"/>
      <c r="G3" s="6"/>
      <c r="H3" s="6"/>
      <c r="I3" s="6"/>
      <c r="J3" s="6"/>
      <c r="K3" s="6"/>
      <c r="L3" s="6"/>
      <c r="M3" s="6"/>
      <c r="N3" s="6"/>
      <c r="O3" s="6"/>
      <c r="P3" s="6"/>
      <c r="Q3" s="6"/>
    </row>
    <row r="4" spans="2:17" ht="15.6" x14ac:dyDescent="0.3">
      <c r="B4" s="7"/>
      <c r="C4" s="7"/>
      <c r="D4" s="7"/>
      <c r="E4" s="7"/>
      <c r="F4" s="332" t="str">
        <f>'III skyrius'!D10</f>
        <v>Nr. LT022-01-02-01</v>
      </c>
      <c r="G4" s="332"/>
      <c r="H4" s="332"/>
      <c r="I4" s="333" t="str">
        <f>'III skyrius'!C10</f>
        <v>Aplinkos oro monitoringo stiprinimas</v>
      </c>
      <c r="J4" s="333"/>
      <c r="K4" s="333"/>
      <c r="L4" s="333"/>
      <c r="M4" s="333"/>
      <c r="N4" s="333"/>
      <c r="O4" s="7"/>
      <c r="P4" s="7"/>
      <c r="Q4" s="7"/>
    </row>
    <row r="5" spans="2:17" ht="15.6" x14ac:dyDescent="0.3">
      <c r="B5" s="6"/>
      <c r="C5" s="6"/>
      <c r="D5" s="6"/>
      <c r="E5" s="6"/>
      <c r="F5" s="6"/>
      <c r="G5" s="6"/>
      <c r="H5" s="6"/>
      <c r="I5" s="6"/>
      <c r="J5" s="6"/>
      <c r="K5" s="6"/>
      <c r="L5" s="6"/>
      <c r="M5" s="6"/>
      <c r="N5" s="6"/>
      <c r="O5" s="6"/>
      <c r="P5" s="6"/>
      <c r="Q5" s="6"/>
    </row>
    <row r="6" spans="2:17" ht="15.6" x14ac:dyDescent="0.3">
      <c r="B6" s="248" t="s">
        <v>346</v>
      </c>
      <c r="C6" s="248"/>
      <c r="D6" s="248"/>
      <c r="E6" s="248"/>
      <c r="F6" s="248"/>
      <c r="G6" s="248"/>
      <c r="H6" s="248"/>
      <c r="I6" s="7"/>
      <c r="J6" s="7"/>
      <c r="K6" s="7"/>
      <c r="L6" s="7"/>
      <c r="M6" s="7"/>
      <c r="N6" s="7"/>
      <c r="O6" s="7"/>
      <c r="P6" s="7"/>
      <c r="Q6" s="7"/>
    </row>
    <row r="7" spans="2:17" ht="15.6" x14ac:dyDescent="0.3">
      <c r="B7" s="250" t="s">
        <v>3</v>
      </c>
      <c r="C7" s="250" t="s">
        <v>202</v>
      </c>
      <c r="D7" s="250"/>
      <c r="E7" s="249" t="s">
        <v>203</v>
      </c>
      <c r="F7" s="249"/>
      <c r="G7" s="249"/>
      <c r="H7" s="249" t="s">
        <v>204</v>
      </c>
      <c r="I7" s="249"/>
      <c r="J7" s="249"/>
      <c r="K7" s="250" t="s">
        <v>205</v>
      </c>
      <c r="L7" s="250"/>
      <c r="M7" s="250"/>
      <c r="N7" s="250"/>
    </row>
    <row r="8" spans="2:17" ht="31.2" x14ac:dyDescent="0.3">
      <c r="B8" s="250"/>
      <c r="C8" s="250"/>
      <c r="D8" s="250"/>
      <c r="E8" s="249"/>
      <c r="F8" s="249"/>
      <c r="G8" s="249"/>
      <c r="H8" s="249"/>
      <c r="I8" s="249"/>
      <c r="J8" s="249"/>
      <c r="K8" s="249" t="s">
        <v>206</v>
      </c>
      <c r="L8" s="249"/>
      <c r="M8" s="249"/>
      <c r="N8" s="3" t="s">
        <v>207</v>
      </c>
      <c r="O8" s="1"/>
      <c r="P8" s="1"/>
      <c r="Q8" s="1"/>
    </row>
    <row r="9" spans="2:17" ht="15.6" x14ac:dyDescent="0.3">
      <c r="B9" s="4">
        <v>1</v>
      </c>
      <c r="C9" s="283">
        <v>2</v>
      </c>
      <c r="D9" s="283"/>
      <c r="E9" s="283">
        <v>3</v>
      </c>
      <c r="F9" s="283"/>
      <c r="G9" s="283"/>
      <c r="H9" s="283">
        <v>4</v>
      </c>
      <c r="I9" s="283"/>
      <c r="J9" s="283"/>
      <c r="K9" s="283">
        <v>5</v>
      </c>
      <c r="L9" s="283"/>
      <c r="M9" s="283"/>
      <c r="N9" s="4">
        <v>6</v>
      </c>
    </row>
    <row r="10" spans="2:17" ht="15.6" x14ac:dyDescent="0.3">
      <c r="B10" s="259" t="s">
        <v>15</v>
      </c>
      <c r="C10" s="321" t="s">
        <v>347</v>
      </c>
      <c r="D10" s="322"/>
      <c r="E10" s="257" t="s">
        <v>348</v>
      </c>
      <c r="F10" s="325"/>
      <c r="G10" s="326"/>
      <c r="H10" s="340">
        <v>0</v>
      </c>
      <c r="I10" s="296"/>
      <c r="J10" s="296"/>
      <c r="K10" s="340">
        <v>0</v>
      </c>
      <c r="L10" s="296"/>
      <c r="M10" s="296"/>
      <c r="N10" s="14">
        <f>O39</f>
        <v>2</v>
      </c>
    </row>
    <row r="11" spans="2:17" ht="15.6" x14ac:dyDescent="0.3">
      <c r="B11" s="260"/>
      <c r="C11" s="323"/>
      <c r="D11" s="324"/>
      <c r="E11" s="258"/>
      <c r="F11" s="327"/>
      <c r="G11" s="328"/>
      <c r="H11" s="337" t="s">
        <v>29</v>
      </c>
      <c r="I11" s="338"/>
      <c r="J11" s="339"/>
      <c r="K11" s="337" t="s">
        <v>41</v>
      </c>
      <c r="L11" s="338"/>
      <c r="M11" s="339"/>
      <c r="N11" s="12" t="str">
        <f>O40</f>
        <v>(2027)</v>
      </c>
    </row>
    <row r="14" spans="2:17" ht="15.6" x14ac:dyDescent="0.3">
      <c r="B14" s="248" t="s">
        <v>349</v>
      </c>
      <c r="C14" s="248"/>
      <c r="D14" s="248"/>
      <c r="E14" s="248"/>
      <c r="F14" s="248"/>
      <c r="G14" s="248"/>
    </row>
    <row r="15" spans="2:17" ht="15.6" x14ac:dyDescent="0.3">
      <c r="B15" s="274" t="s">
        <v>218</v>
      </c>
      <c r="C15" s="274"/>
      <c r="D15" s="274"/>
      <c r="E15" s="274"/>
      <c r="F15" s="274" t="s">
        <v>219</v>
      </c>
      <c r="G15" s="274"/>
      <c r="H15" s="274"/>
    </row>
    <row r="16" spans="2:17" ht="15.6" x14ac:dyDescent="0.3">
      <c r="B16" s="275">
        <v>1</v>
      </c>
      <c r="C16" s="275"/>
      <c r="D16" s="275"/>
      <c r="E16" s="275"/>
      <c r="F16" s="275">
        <v>2</v>
      </c>
      <c r="G16" s="275"/>
      <c r="H16" s="275"/>
    </row>
    <row r="17" spans="2:8" ht="15.6" x14ac:dyDescent="0.3">
      <c r="B17" s="272" t="s">
        <v>220</v>
      </c>
      <c r="C17" s="272"/>
      <c r="D17" s="272"/>
      <c r="E17" s="272"/>
      <c r="F17" s="273">
        <f>SUM(F18,F20,F22,F24)</f>
        <v>238242.63999999998</v>
      </c>
      <c r="G17" s="336"/>
      <c r="H17" s="336"/>
    </row>
    <row r="18" spans="2:8" ht="15.6" x14ac:dyDescent="0.3">
      <c r="B18" s="272" t="s">
        <v>221</v>
      </c>
      <c r="C18" s="272"/>
      <c r="D18" s="272"/>
      <c r="E18" s="272"/>
      <c r="F18" s="341">
        <f>F19</f>
        <v>0</v>
      </c>
      <c r="G18" s="341"/>
      <c r="H18" s="341"/>
    </row>
    <row r="19" spans="2:8" ht="15.6" x14ac:dyDescent="0.3">
      <c r="B19" s="271" t="s">
        <v>222</v>
      </c>
      <c r="C19" s="271"/>
      <c r="D19" s="271"/>
      <c r="E19" s="271"/>
      <c r="F19" s="341">
        <f>J49</f>
        <v>0</v>
      </c>
      <c r="G19" s="336"/>
      <c r="H19" s="336"/>
    </row>
    <row r="20" spans="2:8" ht="33" customHeight="1" x14ac:dyDescent="0.3">
      <c r="B20" s="272" t="s">
        <v>223</v>
      </c>
      <c r="C20" s="272"/>
      <c r="D20" s="272"/>
      <c r="E20" s="272"/>
      <c r="F20" s="273">
        <f>F21</f>
        <v>0</v>
      </c>
      <c r="G20" s="336"/>
      <c r="H20" s="336"/>
    </row>
    <row r="21" spans="2:8" ht="15.6" x14ac:dyDescent="0.3">
      <c r="B21" s="271" t="s">
        <v>224</v>
      </c>
      <c r="C21" s="271"/>
      <c r="D21" s="271"/>
      <c r="E21" s="271"/>
      <c r="F21" s="273">
        <f>K49</f>
        <v>0</v>
      </c>
      <c r="G21" s="336"/>
      <c r="H21" s="336"/>
    </row>
    <row r="22" spans="2:8" ht="15.6" x14ac:dyDescent="0.3">
      <c r="B22" s="272" t="s">
        <v>225</v>
      </c>
      <c r="C22" s="272"/>
      <c r="D22" s="272"/>
      <c r="E22" s="272"/>
      <c r="F22" s="273">
        <f>F23</f>
        <v>238242.63999999998</v>
      </c>
      <c r="G22" s="336"/>
      <c r="H22" s="336"/>
    </row>
    <row r="23" spans="2:8" ht="15.6" x14ac:dyDescent="0.3">
      <c r="B23" s="271" t="s">
        <v>226</v>
      </c>
      <c r="C23" s="271"/>
      <c r="D23" s="271"/>
      <c r="E23" s="271"/>
      <c r="F23" s="273">
        <f>L49</f>
        <v>238242.63999999998</v>
      </c>
      <c r="G23" s="336"/>
      <c r="H23" s="336"/>
    </row>
    <row r="24" spans="2:8" ht="15.6" x14ac:dyDescent="0.3">
      <c r="B24" s="272" t="s">
        <v>227</v>
      </c>
      <c r="C24" s="272"/>
      <c r="D24" s="272"/>
      <c r="E24" s="272"/>
      <c r="F24" s="341">
        <f>F25</f>
        <v>0</v>
      </c>
      <c r="G24" s="341"/>
      <c r="H24" s="341"/>
    </row>
    <row r="25" spans="2:8" ht="15.6" x14ac:dyDescent="0.3">
      <c r="B25" s="271" t="s">
        <v>228</v>
      </c>
      <c r="C25" s="271"/>
      <c r="D25" s="271"/>
      <c r="E25" s="271"/>
      <c r="F25" s="341">
        <v>0</v>
      </c>
      <c r="G25" s="341"/>
      <c r="H25" s="341"/>
    </row>
    <row r="26" spans="2:8" ht="15.6" x14ac:dyDescent="0.3">
      <c r="B26" s="272" t="s">
        <v>229</v>
      </c>
      <c r="C26" s="272"/>
      <c r="D26" s="272"/>
      <c r="E26" s="272"/>
      <c r="F26" s="273">
        <f>SUM(F27:H29)</f>
        <v>42042.82</v>
      </c>
      <c r="G26" s="336"/>
      <c r="H26" s="336"/>
    </row>
    <row r="27" spans="2:8" ht="15.6" x14ac:dyDescent="0.3">
      <c r="B27" s="271" t="s">
        <v>230</v>
      </c>
      <c r="C27" s="271"/>
      <c r="D27" s="271"/>
      <c r="E27" s="271"/>
      <c r="F27" s="273">
        <f>M49</f>
        <v>42042.82</v>
      </c>
      <c r="G27" s="336"/>
      <c r="H27" s="336"/>
    </row>
    <row r="28" spans="2:8" ht="15.6" x14ac:dyDescent="0.3">
      <c r="B28" s="271" t="s">
        <v>231</v>
      </c>
      <c r="C28" s="271"/>
      <c r="D28" s="271"/>
      <c r="E28" s="271"/>
      <c r="F28" s="341">
        <v>0</v>
      </c>
      <c r="G28" s="341"/>
      <c r="H28" s="341"/>
    </row>
    <row r="29" spans="2:8" ht="15.6" x14ac:dyDescent="0.3">
      <c r="B29" s="271" t="s">
        <v>232</v>
      </c>
      <c r="C29" s="271"/>
      <c r="D29" s="271"/>
      <c r="E29" s="271"/>
      <c r="F29" s="341">
        <v>0</v>
      </c>
      <c r="G29" s="341"/>
      <c r="H29" s="341"/>
    </row>
    <row r="30" spans="2:8" ht="15.6" x14ac:dyDescent="0.3">
      <c r="B30" s="272" t="s">
        <v>233</v>
      </c>
      <c r="C30" s="272"/>
      <c r="D30" s="272"/>
      <c r="E30" s="272"/>
      <c r="F30" s="273">
        <f>SUM(F17,F26)</f>
        <v>280285.45999999996</v>
      </c>
      <c r="G30" s="336"/>
      <c r="H30" s="336"/>
    </row>
    <row r="32" spans="2:8" ht="15.6" x14ac:dyDescent="0.3">
      <c r="B32" s="248" t="s">
        <v>350</v>
      </c>
      <c r="C32" s="248"/>
      <c r="D32" s="248"/>
      <c r="E32" s="248"/>
      <c r="F32" s="248"/>
      <c r="G32" s="248"/>
      <c r="H32" s="248"/>
    </row>
    <row r="33" spans="2:20" ht="15.6" x14ac:dyDescent="0.3">
      <c r="B33" s="249" t="s">
        <v>235</v>
      </c>
      <c r="C33" s="249" t="s">
        <v>236</v>
      </c>
      <c r="D33" s="249" t="s">
        <v>237</v>
      </c>
      <c r="E33" s="249" t="s">
        <v>238</v>
      </c>
      <c r="F33" s="249" t="s">
        <v>239</v>
      </c>
      <c r="G33" s="249" t="s">
        <v>240</v>
      </c>
      <c r="H33" s="249" t="s">
        <v>241</v>
      </c>
      <c r="I33" s="249" t="s">
        <v>242</v>
      </c>
      <c r="J33" s="249"/>
      <c r="K33" s="249"/>
      <c r="L33" s="249"/>
      <c r="M33" s="249"/>
      <c r="N33" s="249" t="s">
        <v>6</v>
      </c>
      <c r="O33" s="249"/>
      <c r="P33" s="249" t="s">
        <v>243</v>
      </c>
      <c r="Q33" s="249" t="s">
        <v>244</v>
      </c>
    </row>
    <row r="34" spans="2:20" ht="15.6" x14ac:dyDescent="0.3">
      <c r="B34" s="249"/>
      <c r="C34" s="249"/>
      <c r="D34" s="249"/>
      <c r="E34" s="249"/>
      <c r="F34" s="249"/>
      <c r="G34" s="249"/>
      <c r="H34" s="249"/>
      <c r="I34" s="249" t="s">
        <v>141</v>
      </c>
      <c r="J34" s="249" t="s">
        <v>245</v>
      </c>
      <c r="K34" s="249"/>
      <c r="L34" s="249"/>
      <c r="M34" s="249" t="s">
        <v>246</v>
      </c>
      <c r="N34" s="249" t="s">
        <v>247</v>
      </c>
      <c r="O34" s="249" t="s">
        <v>248</v>
      </c>
      <c r="P34" s="249"/>
      <c r="Q34" s="249"/>
    </row>
    <row r="35" spans="2:20" ht="93.6" x14ac:dyDescent="0.3">
      <c r="B35" s="249"/>
      <c r="C35" s="249"/>
      <c r="D35" s="249"/>
      <c r="E35" s="249"/>
      <c r="F35" s="249"/>
      <c r="G35" s="249"/>
      <c r="H35" s="249"/>
      <c r="I35" s="249"/>
      <c r="J35" s="3" t="s">
        <v>249</v>
      </c>
      <c r="K35" s="3" t="s">
        <v>250</v>
      </c>
      <c r="L35" s="3" t="s">
        <v>251</v>
      </c>
      <c r="M35" s="249"/>
      <c r="N35" s="249"/>
      <c r="O35" s="249"/>
      <c r="P35" s="249"/>
      <c r="Q35" s="249"/>
    </row>
    <row r="36" spans="2:20"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20" ht="15.6" customHeight="1" x14ac:dyDescent="0.3">
      <c r="B37" s="268" t="s">
        <v>351</v>
      </c>
      <c r="C37" s="342" t="s">
        <v>253</v>
      </c>
      <c r="D37" s="268" t="s">
        <v>352</v>
      </c>
      <c r="E37" s="268" t="s">
        <v>352</v>
      </c>
      <c r="F37" s="342" t="s">
        <v>255</v>
      </c>
      <c r="G37" s="268" t="s">
        <v>353</v>
      </c>
      <c r="H37" s="342" t="s">
        <v>257</v>
      </c>
      <c r="I37" s="343">
        <f>I49</f>
        <v>280285.45999999996</v>
      </c>
      <c r="J37" s="343">
        <f t="shared" ref="J37:M37" si="0">J49</f>
        <v>0</v>
      </c>
      <c r="K37" s="343">
        <f t="shared" si="0"/>
        <v>0</v>
      </c>
      <c r="L37" s="343">
        <f t="shared" si="0"/>
        <v>238242.63999999998</v>
      </c>
      <c r="M37" s="343">
        <f t="shared" si="0"/>
        <v>42042.82</v>
      </c>
      <c r="N37" s="268" t="s">
        <v>354</v>
      </c>
      <c r="O37" s="14">
        <f>O41</f>
        <v>1</v>
      </c>
      <c r="P37" s="320" t="s">
        <v>20</v>
      </c>
      <c r="Q37" s="342" t="s">
        <v>293</v>
      </c>
    </row>
    <row r="38" spans="2:20" ht="19.350000000000001" customHeight="1" x14ac:dyDescent="0.3">
      <c r="B38" s="268"/>
      <c r="C38" s="342"/>
      <c r="D38" s="268"/>
      <c r="E38" s="268"/>
      <c r="F38" s="342"/>
      <c r="G38" s="268"/>
      <c r="H38" s="342"/>
      <c r="I38" s="343"/>
      <c r="J38" s="343"/>
      <c r="K38" s="343"/>
      <c r="L38" s="343"/>
      <c r="M38" s="343"/>
      <c r="N38" s="268"/>
      <c r="O38" s="12" t="s">
        <v>60</v>
      </c>
      <c r="P38" s="320"/>
      <c r="Q38" s="342"/>
      <c r="S38" s="28"/>
      <c r="T38" s="27"/>
    </row>
    <row r="39" spans="2:20" ht="15.6" customHeight="1" x14ac:dyDescent="0.3">
      <c r="B39" s="268"/>
      <c r="C39" s="342"/>
      <c r="D39" s="268"/>
      <c r="E39" s="268"/>
      <c r="F39" s="342"/>
      <c r="G39" s="268"/>
      <c r="H39" s="342"/>
      <c r="I39" s="343"/>
      <c r="J39" s="343"/>
      <c r="K39" s="343"/>
      <c r="L39" s="343"/>
      <c r="M39" s="343"/>
      <c r="N39" s="268" t="s">
        <v>355</v>
      </c>
      <c r="O39" s="14">
        <f>O43+O45</f>
        <v>2</v>
      </c>
      <c r="P39" s="320" t="s">
        <v>20</v>
      </c>
      <c r="Q39" s="342" t="s">
        <v>293</v>
      </c>
      <c r="S39" s="28"/>
    </row>
    <row r="40" spans="2:20" ht="65.400000000000006" customHeight="1" x14ac:dyDescent="0.3">
      <c r="B40" s="268"/>
      <c r="C40" s="342"/>
      <c r="D40" s="268"/>
      <c r="E40" s="268"/>
      <c r="F40" s="342"/>
      <c r="G40" s="268"/>
      <c r="H40" s="342"/>
      <c r="I40" s="343"/>
      <c r="J40" s="343"/>
      <c r="K40" s="343"/>
      <c r="L40" s="343"/>
      <c r="M40" s="343"/>
      <c r="N40" s="268"/>
      <c r="O40" s="12" t="s">
        <v>60</v>
      </c>
      <c r="P40" s="320"/>
      <c r="Q40" s="342"/>
    </row>
    <row r="41" spans="2:20" ht="15.6" customHeight="1" x14ac:dyDescent="0.3">
      <c r="B41" s="245" t="s">
        <v>356</v>
      </c>
      <c r="C41" s="293" t="s">
        <v>20</v>
      </c>
      <c r="D41" s="245" t="s">
        <v>272</v>
      </c>
      <c r="E41" s="293" t="s">
        <v>20</v>
      </c>
      <c r="F41" s="293" t="s">
        <v>20</v>
      </c>
      <c r="G41" s="245" t="s">
        <v>270</v>
      </c>
      <c r="H41" s="293" t="s">
        <v>20</v>
      </c>
      <c r="I41" s="290">
        <f>L41+M41</f>
        <v>212934.91999999998</v>
      </c>
      <c r="J41" s="287">
        <v>0</v>
      </c>
      <c r="K41" s="304">
        <v>0</v>
      </c>
      <c r="L41" s="304">
        <v>180994.68</v>
      </c>
      <c r="M41" s="304">
        <v>31940.240000000002</v>
      </c>
      <c r="N41" s="268" t="s">
        <v>354</v>
      </c>
      <c r="O41" s="13">
        <v>1</v>
      </c>
      <c r="P41" s="279" t="s">
        <v>274</v>
      </c>
      <c r="Q41" s="279" t="s">
        <v>293</v>
      </c>
    </row>
    <row r="42" spans="2:20" ht="15.6" x14ac:dyDescent="0.3">
      <c r="B42" s="246"/>
      <c r="C42" s="294"/>
      <c r="D42" s="246"/>
      <c r="E42" s="294"/>
      <c r="F42" s="294"/>
      <c r="G42" s="246"/>
      <c r="H42" s="294"/>
      <c r="I42" s="291"/>
      <c r="J42" s="288"/>
      <c r="K42" s="305"/>
      <c r="L42" s="305"/>
      <c r="M42" s="305"/>
      <c r="N42" s="268"/>
      <c r="O42" s="12" t="s">
        <v>60</v>
      </c>
      <c r="P42" s="280"/>
      <c r="Q42" s="280"/>
    </row>
    <row r="43" spans="2:20" ht="15.6" customHeight="1" x14ac:dyDescent="0.3">
      <c r="B43" s="246"/>
      <c r="C43" s="294"/>
      <c r="D43" s="246"/>
      <c r="E43" s="294"/>
      <c r="F43" s="294"/>
      <c r="G43" s="246"/>
      <c r="H43" s="294"/>
      <c r="I43" s="291"/>
      <c r="J43" s="288"/>
      <c r="K43" s="305"/>
      <c r="L43" s="305"/>
      <c r="M43" s="305"/>
      <c r="N43" s="268" t="s">
        <v>355</v>
      </c>
      <c r="O43" s="13">
        <v>1</v>
      </c>
      <c r="P43" s="280"/>
      <c r="Q43" s="280"/>
    </row>
    <row r="44" spans="2:20" ht="53.4" customHeight="1" x14ac:dyDescent="0.3">
      <c r="B44" s="252"/>
      <c r="C44" s="295"/>
      <c r="D44" s="252"/>
      <c r="E44" s="295"/>
      <c r="F44" s="295"/>
      <c r="G44" s="252"/>
      <c r="H44" s="295"/>
      <c r="I44" s="292"/>
      <c r="J44" s="289"/>
      <c r="K44" s="306"/>
      <c r="L44" s="306"/>
      <c r="M44" s="306"/>
      <c r="N44" s="268"/>
      <c r="O44" s="12" t="s">
        <v>60</v>
      </c>
      <c r="P44" s="281"/>
      <c r="Q44" s="281"/>
    </row>
    <row r="45" spans="2:20" ht="15.6" customHeight="1" x14ac:dyDescent="0.3">
      <c r="B45" s="245" t="s">
        <v>357</v>
      </c>
      <c r="C45" s="293" t="s">
        <v>20</v>
      </c>
      <c r="D45" s="245" t="s">
        <v>358</v>
      </c>
      <c r="E45" s="293" t="s">
        <v>20</v>
      </c>
      <c r="F45" s="293" t="s">
        <v>20</v>
      </c>
      <c r="G45" s="245" t="s">
        <v>270</v>
      </c>
      <c r="H45" s="293" t="s">
        <v>20</v>
      </c>
      <c r="I45" s="290">
        <f>L45+M45</f>
        <v>67350.539999999994</v>
      </c>
      <c r="J45" s="287">
        <v>0</v>
      </c>
      <c r="K45" s="304">
        <v>0</v>
      </c>
      <c r="L45" s="304">
        <v>57247.96</v>
      </c>
      <c r="M45" s="304">
        <v>10102.58</v>
      </c>
      <c r="N45" s="268" t="s">
        <v>354</v>
      </c>
      <c r="O45" s="13">
        <v>1</v>
      </c>
      <c r="P45" s="279" t="s">
        <v>282</v>
      </c>
      <c r="Q45" s="279" t="s">
        <v>359</v>
      </c>
    </row>
    <row r="46" spans="2:20" ht="15.6" x14ac:dyDescent="0.3">
      <c r="B46" s="246"/>
      <c r="C46" s="294"/>
      <c r="D46" s="246"/>
      <c r="E46" s="294"/>
      <c r="F46" s="294"/>
      <c r="G46" s="246"/>
      <c r="H46" s="294"/>
      <c r="I46" s="291"/>
      <c r="J46" s="288"/>
      <c r="K46" s="305"/>
      <c r="L46" s="305"/>
      <c r="M46" s="305"/>
      <c r="N46" s="268"/>
      <c r="O46" s="12" t="s">
        <v>284</v>
      </c>
      <c r="P46" s="280"/>
      <c r="Q46" s="280"/>
    </row>
    <row r="47" spans="2:20" ht="15.6" customHeight="1" x14ac:dyDescent="0.3">
      <c r="B47" s="246"/>
      <c r="C47" s="294"/>
      <c r="D47" s="246"/>
      <c r="E47" s="294"/>
      <c r="F47" s="294"/>
      <c r="G47" s="246"/>
      <c r="H47" s="294"/>
      <c r="I47" s="291"/>
      <c r="J47" s="288"/>
      <c r="K47" s="305"/>
      <c r="L47" s="305"/>
      <c r="M47" s="305"/>
      <c r="N47" s="268" t="s">
        <v>355</v>
      </c>
      <c r="O47" s="13">
        <v>1</v>
      </c>
      <c r="P47" s="280"/>
      <c r="Q47" s="280"/>
    </row>
    <row r="48" spans="2:20" ht="51.6" customHeight="1" x14ac:dyDescent="0.3">
      <c r="B48" s="252"/>
      <c r="C48" s="295"/>
      <c r="D48" s="252"/>
      <c r="E48" s="295"/>
      <c r="F48" s="295"/>
      <c r="G48" s="252"/>
      <c r="H48" s="295"/>
      <c r="I48" s="292"/>
      <c r="J48" s="289"/>
      <c r="K48" s="306"/>
      <c r="L48" s="306"/>
      <c r="M48" s="306"/>
      <c r="N48" s="268"/>
      <c r="O48" s="12" t="s">
        <v>284</v>
      </c>
      <c r="P48" s="281"/>
      <c r="Q48" s="281"/>
    </row>
    <row r="49" spans="2:17" ht="15.6" customHeight="1" x14ac:dyDescent="0.3">
      <c r="B49" s="345" t="s">
        <v>314</v>
      </c>
      <c r="C49" s="345"/>
      <c r="D49" s="345"/>
      <c r="E49" s="345"/>
      <c r="F49" s="345"/>
      <c r="G49" s="345"/>
      <c r="H49" s="345"/>
      <c r="I49" s="10">
        <f>I41+I45</f>
        <v>280285.45999999996</v>
      </c>
      <c r="J49" s="29">
        <v>0</v>
      </c>
      <c r="K49" s="29">
        <f t="shared" ref="K49:M49" si="1">K41+K45</f>
        <v>0</v>
      </c>
      <c r="L49" s="10">
        <f t="shared" si="1"/>
        <v>238242.63999999998</v>
      </c>
      <c r="M49" s="10">
        <f t="shared" si="1"/>
        <v>42042.82</v>
      </c>
      <c r="N49" s="346"/>
      <c r="O49" s="346"/>
      <c r="P49" s="346"/>
      <c r="Q49" s="346"/>
    </row>
    <row r="50" spans="2:17" ht="15.6" x14ac:dyDescent="0.3">
      <c r="B50" s="19"/>
      <c r="C50" s="18"/>
      <c r="D50" s="19"/>
      <c r="E50" s="18"/>
      <c r="F50" s="18"/>
      <c r="G50" s="19"/>
      <c r="H50" s="18"/>
      <c r="I50" s="22"/>
      <c r="J50" s="18"/>
      <c r="K50" s="23"/>
      <c r="L50" s="23"/>
      <c r="M50" s="23"/>
      <c r="N50" s="19"/>
      <c r="O50" s="17"/>
      <c r="P50" s="19"/>
      <c r="Q50" s="19"/>
    </row>
    <row r="51" spans="2:17" ht="15.6" x14ac:dyDescent="0.3">
      <c r="B51" s="307" t="s">
        <v>360</v>
      </c>
      <c r="C51" s="307"/>
      <c r="D51" s="307"/>
      <c r="E51" s="307"/>
      <c r="N51" s="19"/>
      <c r="O51" s="20"/>
      <c r="P51" s="21"/>
      <c r="Q51" s="19"/>
    </row>
    <row r="52" spans="2:17" ht="15.6" customHeight="1" x14ac:dyDescent="0.3">
      <c r="B52" s="11" t="s">
        <v>3</v>
      </c>
      <c r="C52" s="249" t="s">
        <v>317</v>
      </c>
      <c r="D52" s="249"/>
      <c r="E52" s="249"/>
      <c r="F52" s="250" t="s">
        <v>318</v>
      </c>
      <c r="G52" s="250"/>
      <c r="H52" s="250"/>
      <c r="I52" s="250"/>
      <c r="J52" s="249" t="s">
        <v>319</v>
      </c>
      <c r="K52" s="250"/>
      <c r="L52" s="250"/>
      <c r="M52" s="250"/>
      <c r="N52" s="19"/>
      <c r="O52" s="17"/>
      <c r="P52" s="21"/>
      <c r="Q52" s="19"/>
    </row>
    <row r="53" spans="2:17" ht="15.6" x14ac:dyDescent="0.3">
      <c r="B53" s="4">
        <v>1</v>
      </c>
      <c r="C53" s="283">
        <v>2</v>
      </c>
      <c r="D53" s="283"/>
      <c r="E53" s="283"/>
      <c r="F53" s="283">
        <v>3</v>
      </c>
      <c r="G53" s="283"/>
      <c r="H53" s="283"/>
      <c r="I53" s="283"/>
      <c r="J53" s="283">
        <v>4</v>
      </c>
      <c r="K53" s="283"/>
      <c r="L53" s="283"/>
      <c r="M53" s="283"/>
      <c r="N53" s="19"/>
      <c r="O53" s="20"/>
      <c r="P53" s="21"/>
      <c r="Q53" s="19"/>
    </row>
    <row r="54" spans="2:17" ht="15.6" x14ac:dyDescent="0.3">
      <c r="B54" s="8" t="s">
        <v>20</v>
      </c>
      <c r="C54" s="320" t="s">
        <v>20</v>
      </c>
      <c r="D54" s="320"/>
      <c r="E54" s="320"/>
      <c r="F54" s="320" t="s">
        <v>20</v>
      </c>
      <c r="G54" s="320"/>
      <c r="H54" s="320"/>
      <c r="I54" s="320"/>
      <c r="J54" s="320" t="s">
        <v>20</v>
      </c>
      <c r="K54" s="320"/>
      <c r="L54" s="320"/>
      <c r="M54" s="320"/>
      <c r="N54" s="19"/>
      <c r="O54" s="17"/>
      <c r="P54" s="21"/>
      <c r="Q54" s="19"/>
    </row>
    <row r="55" spans="2:17" ht="15.6" x14ac:dyDescent="0.3">
      <c r="N55" s="19"/>
      <c r="O55" s="20"/>
      <c r="P55" s="21"/>
      <c r="Q55" s="19"/>
    </row>
    <row r="56" spans="2:17" ht="15.6" x14ac:dyDescent="0.3">
      <c r="B56" s="307" t="s">
        <v>361</v>
      </c>
      <c r="C56" s="307"/>
      <c r="D56" s="307"/>
      <c r="E56" s="307"/>
      <c r="F56" s="307"/>
      <c r="N56" s="19"/>
      <c r="O56" s="17"/>
      <c r="P56" s="21"/>
      <c r="Q56" s="19"/>
    </row>
    <row r="57" spans="2:17" ht="15.6" customHeight="1" x14ac:dyDescent="0.3">
      <c r="B57" s="11" t="s">
        <v>3</v>
      </c>
      <c r="C57" s="250" t="s">
        <v>321</v>
      </c>
      <c r="D57" s="250"/>
      <c r="E57" s="250"/>
      <c r="F57" s="250" t="s">
        <v>318</v>
      </c>
      <c r="G57" s="250"/>
      <c r="H57" s="250"/>
      <c r="I57" s="250"/>
      <c r="J57" s="249" t="s">
        <v>322</v>
      </c>
      <c r="K57" s="250"/>
      <c r="L57" s="250"/>
      <c r="M57" s="250"/>
      <c r="N57" s="19"/>
      <c r="O57" s="20"/>
      <c r="P57" s="21"/>
      <c r="Q57" s="19"/>
    </row>
    <row r="58" spans="2:17" ht="15.6" x14ac:dyDescent="0.3">
      <c r="B58" s="4">
        <v>1</v>
      </c>
      <c r="C58" s="283">
        <v>2</v>
      </c>
      <c r="D58" s="283"/>
      <c r="E58" s="283"/>
      <c r="F58" s="283">
        <v>3</v>
      </c>
      <c r="G58" s="283"/>
      <c r="H58" s="283"/>
      <c r="I58" s="283"/>
      <c r="J58" s="283">
        <v>4</v>
      </c>
      <c r="K58" s="283"/>
      <c r="L58" s="283"/>
      <c r="M58" s="283"/>
      <c r="N58" s="19"/>
      <c r="O58" s="17"/>
      <c r="P58" s="21"/>
      <c r="Q58" s="19"/>
    </row>
    <row r="59" spans="2:17" ht="15.6" x14ac:dyDescent="0.3">
      <c r="B59" s="8" t="s">
        <v>20</v>
      </c>
      <c r="C59" s="320" t="s">
        <v>20</v>
      </c>
      <c r="D59" s="320"/>
      <c r="E59" s="320"/>
      <c r="F59" s="320" t="s">
        <v>20</v>
      </c>
      <c r="G59" s="320"/>
      <c r="H59" s="320"/>
      <c r="I59" s="320"/>
      <c r="J59" s="320" t="s">
        <v>20</v>
      </c>
      <c r="K59" s="320"/>
      <c r="L59" s="320"/>
      <c r="M59" s="320"/>
      <c r="N59" s="19"/>
      <c r="O59" s="16"/>
      <c r="P59" s="21"/>
      <c r="Q59" s="19"/>
    </row>
    <row r="60" spans="2:17" ht="15.6" x14ac:dyDescent="0.3">
      <c r="N60" s="19"/>
      <c r="O60" s="17"/>
      <c r="P60" s="21"/>
      <c r="Q60" s="19"/>
    </row>
    <row r="61" spans="2:17" ht="15.6" x14ac:dyDescent="0.3">
      <c r="B61" s="307" t="s">
        <v>362</v>
      </c>
      <c r="C61" s="307"/>
      <c r="D61" s="307"/>
    </row>
    <row r="62" spans="2:17" ht="15.6" x14ac:dyDescent="0.3">
      <c r="B62" s="11" t="s">
        <v>3</v>
      </c>
      <c r="C62" s="249" t="s">
        <v>324</v>
      </c>
      <c r="D62" s="249"/>
      <c r="E62" s="249"/>
      <c r="F62" s="309" t="s">
        <v>325</v>
      </c>
      <c r="G62" s="310"/>
      <c r="H62" s="310"/>
      <c r="I62" s="310"/>
      <c r="J62" s="310"/>
      <c r="K62" s="310"/>
      <c r="L62" s="310"/>
      <c r="M62" s="311"/>
    </row>
    <row r="63" spans="2:17" ht="15.6" x14ac:dyDescent="0.3">
      <c r="B63" s="4">
        <v>1</v>
      </c>
      <c r="C63" s="283">
        <v>2</v>
      </c>
      <c r="D63" s="283"/>
      <c r="E63" s="283"/>
      <c r="F63" s="312">
        <v>3</v>
      </c>
      <c r="G63" s="313"/>
      <c r="H63" s="313"/>
      <c r="I63" s="313"/>
      <c r="J63" s="313"/>
      <c r="K63" s="313"/>
      <c r="L63" s="313"/>
      <c r="M63" s="314"/>
    </row>
    <row r="64" spans="2:17" ht="16.350000000000001" customHeight="1" x14ac:dyDescent="0.3">
      <c r="B64" s="8" t="s">
        <v>20</v>
      </c>
      <c r="C64" s="318" t="s">
        <v>20</v>
      </c>
      <c r="D64" s="318"/>
      <c r="E64" s="318"/>
      <c r="F64" s="319" t="s">
        <v>20</v>
      </c>
      <c r="G64" s="316"/>
      <c r="H64" s="316"/>
      <c r="I64" s="316"/>
      <c r="J64" s="316"/>
      <c r="K64" s="316"/>
      <c r="L64" s="316"/>
      <c r="M64" s="317"/>
    </row>
    <row r="66" spans="2:13" ht="15.6" x14ac:dyDescent="0.3">
      <c r="B66" s="307" t="s">
        <v>363</v>
      </c>
      <c r="C66" s="307"/>
      <c r="D66" s="307"/>
      <c r="E66" s="307"/>
      <c r="F66" s="307"/>
      <c r="G66" s="307"/>
    </row>
    <row r="67" spans="2:13" ht="15.6" x14ac:dyDescent="0.3">
      <c r="B67" s="11" t="s">
        <v>3</v>
      </c>
      <c r="C67" s="309" t="s">
        <v>327</v>
      </c>
      <c r="D67" s="310"/>
      <c r="E67" s="310"/>
      <c r="F67" s="310"/>
      <c r="G67" s="310"/>
      <c r="H67" s="310"/>
      <c r="I67" s="310"/>
      <c r="J67" s="310"/>
      <c r="K67" s="310"/>
      <c r="L67" s="310"/>
      <c r="M67" s="311"/>
    </row>
    <row r="68" spans="2:13" ht="15.6" x14ac:dyDescent="0.3">
      <c r="B68" s="4">
        <v>1</v>
      </c>
      <c r="C68" s="312">
        <v>2</v>
      </c>
      <c r="D68" s="313"/>
      <c r="E68" s="313"/>
      <c r="F68" s="313"/>
      <c r="G68" s="313"/>
      <c r="H68" s="313"/>
      <c r="I68" s="313"/>
      <c r="J68" s="313"/>
      <c r="K68" s="313"/>
      <c r="L68" s="313"/>
      <c r="M68" s="314"/>
    </row>
    <row r="69" spans="2:13" ht="15.6" x14ac:dyDescent="0.3">
      <c r="B69" s="8" t="s">
        <v>20</v>
      </c>
      <c r="C69" s="315" t="s">
        <v>20</v>
      </c>
      <c r="D69" s="316"/>
      <c r="E69" s="316"/>
      <c r="F69" s="316"/>
      <c r="G69" s="316"/>
      <c r="H69" s="316"/>
      <c r="I69" s="316"/>
      <c r="J69" s="316"/>
      <c r="K69" s="316"/>
      <c r="L69" s="316"/>
      <c r="M69" s="317"/>
    </row>
  </sheetData>
  <mergeCells count="154">
    <mergeCell ref="N45:N46"/>
    <mergeCell ref="P45:P48"/>
    <mergeCell ref="Q45:Q48"/>
    <mergeCell ref="N47:N48"/>
    <mergeCell ref="B66:G66"/>
    <mergeCell ref="C67:M67"/>
    <mergeCell ref="C68:M68"/>
    <mergeCell ref="C57:E57"/>
    <mergeCell ref="F57:I57"/>
    <mergeCell ref="J57:M57"/>
    <mergeCell ref="B51:E51"/>
    <mergeCell ref="C52:E52"/>
    <mergeCell ref="F52:I52"/>
    <mergeCell ref="J52:M52"/>
    <mergeCell ref="C53:E53"/>
    <mergeCell ref="F53:I53"/>
    <mergeCell ref="J53:M53"/>
    <mergeCell ref="C69:M69"/>
    <mergeCell ref="B45:B48"/>
    <mergeCell ref="C45:C48"/>
    <mergeCell ref="D45:D48"/>
    <mergeCell ref="E45:E48"/>
    <mergeCell ref="F45:F48"/>
    <mergeCell ref="G45:G48"/>
    <mergeCell ref="B61:D61"/>
    <mergeCell ref="C62:E62"/>
    <mergeCell ref="F62:M62"/>
    <mergeCell ref="C63:E63"/>
    <mergeCell ref="F63:M63"/>
    <mergeCell ref="C64:E64"/>
    <mergeCell ref="F64:M64"/>
    <mergeCell ref="C58:E58"/>
    <mergeCell ref="F58:I58"/>
    <mergeCell ref="J58:M58"/>
    <mergeCell ref="C59:E59"/>
    <mergeCell ref="F59:I59"/>
    <mergeCell ref="J59:M59"/>
    <mergeCell ref="C54:E54"/>
    <mergeCell ref="F54:I54"/>
    <mergeCell ref="J54:M54"/>
    <mergeCell ref="B56:F56"/>
    <mergeCell ref="N41:N42"/>
    <mergeCell ref="P41:P44"/>
    <mergeCell ref="Q41:Q44"/>
    <mergeCell ref="N43:N44"/>
    <mergeCell ref="B49:H49"/>
    <mergeCell ref="N49:Q49"/>
    <mergeCell ref="H45:H48"/>
    <mergeCell ref="I45:I48"/>
    <mergeCell ref="J45:J48"/>
    <mergeCell ref="K45:K48"/>
    <mergeCell ref="H41:H44"/>
    <mergeCell ref="I41:I44"/>
    <mergeCell ref="J41:J44"/>
    <mergeCell ref="K41:K44"/>
    <mergeCell ref="L41:L44"/>
    <mergeCell ref="M41:M44"/>
    <mergeCell ref="B41:B44"/>
    <mergeCell ref="C41:C44"/>
    <mergeCell ref="D41:D44"/>
    <mergeCell ref="E41:E44"/>
    <mergeCell ref="F41:F44"/>
    <mergeCell ref="G41:G44"/>
    <mergeCell ref="L45:L48"/>
    <mergeCell ref="M45:M48"/>
    <mergeCell ref="K37:K40"/>
    <mergeCell ref="L37:L40"/>
    <mergeCell ref="M37:M40"/>
    <mergeCell ref="N37:N38"/>
    <mergeCell ref="P37:P38"/>
    <mergeCell ref="Q37:Q38"/>
    <mergeCell ref="N39:N40"/>
    <mergeCell ref="P39:P40"/>
    <mergeCell ref="Q39:Q40"/>
    <mergeCell ref="B37:B40"/>
    <mergeCell ref="C37:C40"/>
    <mergeCell ref="D37:D40"/>
    <mergeCell ref="E37:E40"/>
    <mergeCell ref="F37:F40"/>
    <mergeCell ref="G37:G40"/>
    <mergeCell ref="H37:H40"/>
    <mergeCell ref="I37:I40"/>
    <mergeCell ref="J37:J40"/>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26:E26"/>
    <mergeCell ref="F26:H26"/>
    <mergeCell ref="B27:E27"/>
    <mergeCell ref="F27:H27"/>
    <mergeCell ref="B28:E28"/>
    <mergeCell ref="F28:H28"/>
    <mergeCell ref="B23:E23"/>
    <mergeCell ref="F23:H23"/>
    <mergeCell ref="B24:E24"/>
    <mergeCell ref="F24:H24"/>
    <mergeCell ref="B25:E25"/>
    <mergeCell ref="F25:H25"/>
    <mergeCell ref="B20:E20"/>
    <mergeCell ref="F20:H20"/>
    <mergeCell ref="B21:E21"/>
    <mergeCell ref="F21:H21"/>
    <mergeCell ref="B22:E22"/>
    <mergeCell ref="F22:H22"/>
    <mergeCell ref="B17:E17"/>
    <mergeCell ref="F17:H17"/>
    <mergeCell ref="B18:E18"/>
    <mergeCell ref="F18:H18"/>
    <mergeCell ref="B19:E19"/>
    <mergeCell ref="F19:H19"/>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Q2"/>
    <mergeCell ref="F4:H4"/>
    <mergeCell ref="I4:N4"/>
    <mergeCell ref="B6:H6"/>
    <mergeCell ref="B7:B8"/>
    <mergeCell ref="C7:D8"/>
    <mergeCell ref="E7:G8"/>
    <mergeCell ref="H7:J8"/>
    <mergeCell ref="K7:N7"/>
    <mergeCell ref="K8:M8"/>
  </mergeCells>
  <phoneticPr fontId="11" type="noConversion"/>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8ACA52-C24E-46E2-AE7C-55EA5AD42AA6}">
  <sheetPr>
    <pageSetUpPr fitToPage="1"/>
  </sheetPr>
  <dimension ref="B1:Q139"/>
  <sheetViews>
    <sheetView zoomScale="70" zoomScaleNormal="70" workbookViewId="0">
      <selection activeCell="H39" sqref="H39:H50"/>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20.44140625" customWidth="1"/>
    <col min="10" max="10" width="10.5546875" customWidth="1"/>
    <col min="11" max="12" width="14.5546875" customWidth="1"/>
    <col min="13" max="13" width="16.33203125" customWidth="1"/>
    <col min="14" max="14" width="44.5546875" customWidth="1"/>
    <col min="15" max="15" width="12.44140625" customWidth="1"/>
    <col min="16" max="17" width="14.44140625" customWidth="1"/>
  </cols>
  <sheetData>
    <row r="1" spans="2:17" ht="15.6" x14ac:dyDescent="0.3">
      <c r="B1" s="7"/>
      <c r="C1" s="7"/>
      <c r="D1" s="7"/>
      <c r="E1" s="7"/>
      <c r="F1" s="7"/>
      <c r="G1" s="7"/>
      <c r="H1" s="7"/>
      <c r="I1" s="7"/>
      <c r="J1" s="7"/>
      <c r="K1" s="7"/>
      <c r="L1" s="7"/>
      <c r="M1" s="7"/>
      <c r="N1" s="7"/>
      <c r="O1" s="7"/>
      <c r="P1" s="7"/>
      <c r="Q1" s="7"/>
    </row>
    <row r="2" spans="2:17" ht="15.6" x14ac:dyDescent="0.3">
      <c r="B2" s="270" t="s">
        <v>364</v>
      </c>
      <c r="C2" s="270"/>
      <c r="D2" s="270"/>
      <c r="E2" s="270"/>
      <c r="F2" s="270"/>
      <c r="G2" s="270"/>
      <c r="H2" s="270"/>
      <c r="I2" s="270"/>
      <c r="J2" s="270"/>
      <c r="K2" s="270"/>
      <c r="L2" s="270"/>
      <c r="M2" s="270"/>
      <c r="N2" s="270"/>
      <c r="O2" s="270"/>
      <c r="P2" s="270"/>
      <c r="Q2" s="270"/>
    </row>
    <row r="3" spans="2:17" ht="15.6" x14ac:dyDescent="0.3">
      <c r="B3" s="6"/>
      <c r="C3" s="6"/>
      <c r="D3" s="6"/>
      <c r="E3" s="6"/>
      <c r="F3" s="6"/>
      <c r="G3" s="6"/>
      <c r="H3" s="6"/>
      <c r="I3" s="6"/>
      <c r="J3" s="6"/>
      <c r="K3" s="6"/>
      <c r="L3" s="6"/>
      <c r="M3" s="6"/>
      <c r="N3" s="6"/>
      <c r="O3" s="6"/>
      <c r="P3" s="6"/>
      <c r="Q3" s="6"/>
    </row>
    <row r="4" spans="2:17" ht="15.6" x14ac:dyDescent="0.3">
      <c r="B4" s="7"/>
      <c r="C4" s="7"/>
      <c r="D4" s="7"/>
      <c r="E4" s="7"/>
      <c r="F4" s="7"/>
      <c r="G4" s="332" t="str">
        <f>'III skyrius'!D20</f>
        <v>Nr. LT022-02-04-01</v>
      </c>
      <c r="H4" s="332"/>
      <c r="I4" s="333" t="str">
        <f>'III skyrius'!C20</f>
        <v xml:space="preserve">Geriamojo vandens tiekimo ir nuotekų tvarkymo paslaugų prieinamumo didinimas  </v>
      </c>
      <c r="J4" s="333"/>
      <c r="K4" s="333"/>
      <c r="L4" s="333"/>
      <c r="M4" s="333"/>
      <c r="N4" s="333"/>
      <c r="O4" s="7"/>
      <c r="P4" s="7"/>
      <c r="Q4" s="7"/>
    </row>
    <row r="5" spans="2:17" ht="15.6" x14ac:dyDescent="0.3">
      <c r="B5" s="6"/>
      <c r="C5" s="6"/>
      <c r="D5" s="6"/>
      <c r="E5" s="6"/>
      <c r="F5" s="6"/>
      <c r="G5" s="6"/>
      <c r="H5" s="6"/>
      <c r="I5" s="6"/>
      <c r="J5" s="6"/>
      <c r="K5" s="6"/>
      <c r="L5" s="6"/>
      <c r="M5" s="6"/>
      <c r="N5" s="6"/>
      <c r="O5" s="6"/>
      <c r="P5" s="6"/>
      <c r="Q5" s="6"/>
    </row>
    <row r="6" spans="2:17" ht="15.6" x14ac:dyDescent="0.3">
      <c r="B6" s="248" t="s">
        <v>365</v>
      </c>
      <c r="C6" s="248"/>
      <c r="D6" s="248"/>
      <c r="E6" s="248"/>
      <c r="F6" s="248"/>
      <c r="G6" s="248"/>
      <c r="H6" s="248"/>
      <c r="I6" s="7"/>
      <c r="J6" s="7"/>
      <c r="K6" s="7"/>
      <c r="L6" s="7"/>
      <c r="M6" s="7"/>
      <c r="N6" s="7"/>
      <c r="O6" s="7"/>
      <c r="P6" s="7"/>
      <c r="Q6" s="7"/>
    </row>
    <row r="7" spans="2:17" ht="21.6" customHeight="1" x14ac:dyDescent="0.3">
      <c r="B7" s="250" t="s">
        <v>3</v>
      </c>
      <c r="C7" s="250" t="s">
        <v>202</v>
      </c>
      <c r="D7" s="250"/>
      <c r="E7" s="249" t="s">
        <v>203</v>
      </c>
      <c r="F7" s="249"/>
      <c r="G7" s="249"/>
      <c r="H7" s="249" t="s">
        <v>204</v>
      </c>
      <c r="I7" s="249"/>
      <c r="J7" s="249"/>
      <c r="K7" s="250" t="s">
        <v>205</v>
      </c>
      <c r="L7" s="250"/>
      <c r="M7" s="250"/>
      <c r="N7" s="250"/>
    </row>
    <row r="8" spans="2:17" ht="34.35" customHeight="1" x14ac:dyDescent="0.3">
      <c r="B8" s="250"/>
      <c r="C8" s="250"/>
      <c r="D8" s="250"/>
      <c r="E8" s="249"/>
      <c r="F8" s="249"/>
      <c r="G8" s="249"/>
      <c r="H8" s="249"/>
      <c r="I8" s="249"/>
      <c r="J8" s="249"/>
      <c r="K8" s="249" t="s">
        <v>206</v>
      </c>
      <c r="L8" s="249"/>
      <c r="M8" s="249"/>
      <c r="N8" s="3" t="s">
        <v>207</v>
      </c>
      <c r="O8" s="1"/>
      <c r="P8" s="1"/>
      <c r="Q8" s="1"/>
    </row>
    <row r="9" spans="2:17" ht="15.6" x14ac:dyDescent="0.3">
      <c r="B9" s="4">
        <v>1</v>
      </c>
      <c r="C9" s="283">
        <v>2</v>
      </c>
      <c r="D9" s="283"/>
      <c r="E9" s="283">
        <v>3</v>
      </c>
      <c r="F9" s="283"/>
      <c r="G9" s="283"/>
      <c r="H9" s="283">
        <v>4</v>
      </c>
      <c r="I9" s="283"/>
      <c r="J9" s="283"/>
      <c r="K9" s="283">
        <v>5</v>
      </c>
      <c r="L9" s="283"/>
      <c r="M9" s="283"/>
      <c r="N9" s="4">
        <v>6</v>
      </c>
    </row>
    <row r="10" spans="2:17" ht="15.6" customHeight="1" x14ac:dyDescent="0.3">
      <c r="B10" s="259" t="s">
        <v>15</v>
      </c>
      <c r="C10" s="321" t="s">
        <v>366</v>
      </c>
      <c r="D10" s="322"/>
      <c r="E10" s="257" t="s">
        <v>367</v>
      </c>
      <c r="F10" s="325"/>
      <c r="G10" s="326"/>
      <c r="H10" s="375">
        <v>0</v>
      </c>
      <c r="I10" s="369"/>
      <c r="J10" s="369"/>
      <c r="K10" s="375">
        <v>0</v>
      </c>
      <c r="L10" s="369"/>
      <c r="M10" s="369"/>
      <c r="N10" s="148">
        <f>O45</f>
        <v>14951</v>
      </c>
    </row>
    <row r="11" spans="2:17" ht="19.350000000000001" customHeight="1" x14ac:dyDescent="0.3">
      <c r="B11" s="260"/>
      <c r="C11" s="323"/>
      <c r="D11" s="324"/>
      <c r="E11" s="258"/>
      <c r="F11" s="327"/>
      <c r="G11" s="328"/>
      <c r="H11" s="372" t="s">
        <v>29</v>
      </c>
      <c r="I11" s="373"/>
      <c r="J11" s="374"/>
      <c r="K11" s="372" t="s">
        <v>41</v>
      </c>
      <c r="L11" s="373"/>
      <c r="M11" s="374"/>
      <c r="N11" s="146" t="str">
        <f>O42</f>
        <v>(2029)</v>
      </c>
    </row>
    <row r="12" spans="2:17" ht="29.1" customHeight="1" x14ac:dyDescent="0.3">
      <c r="B12" s="259" t="s">
        <v>149</v>
      </c>
      <c r="C12" s="321" t="s">
        <v>368</v>
      </c>
      <c r="D12" s="322"/>
      <c r="E12" s="257" t="s">
        <v>108</v>
      </c>
      <c r="F12" s="325"/>
      <c r="G12" s="326"/>
      <c r="H12" s="368">
        <v>0</v>
      </c>
      <c r="I12" s="369"/>
      <c r="J12" s="369"/>
      <c r="K12" s="370">
        <v>0</v>
      </c>
      <c r="L12" s="371"/>
      <c r="M12" s="371"/>
      <c r="N12" s="148">
        <f>O47</f>
        <v>10586</v>
      </c>
    </row>
    <row r="13" spans="2:17" ht="35.1" customHeight="1" x14ac:dyDescent="0.3">
      <c r="B13" s="260"/>
      <c r="C13" s="323"/>
      <c r="D13" s="324"/>
      <c r="E13" s="258"/>
      <c r="F13" s="327"/>
      <c r="G13" s="328"/>
      <c r="H13" s="372" t="s">
        <v>29</v>
      </c>
      <c r="I13" s="373"/>
      <c r="J13" s="374"/>
      <c r="K13" s="372" t="s">
        <v>41</v>
      </c>
      <c r="L13" s="373"/>
      <c r="M13" s="374"/>
      <c r="N13" s="146" t="str">
        <f>O46</f>
        <v>(2029)</v>
      </c>
    </row>
    <row r="16" spans="2:17" ht="15.6" x14ac:dyDescent="0.3">
      <c r="B16" s="248" t="s">
        <v>369</v>
      </c>
      <c r="C16" s="248"/>
      <c r="D16" s="248"/>
      <c r="E16" s="248"/>
      <c r="F16" s="248"/>
      <c r="G16" s="248"/>
    </row>
    <row r="17" spans="2:8" ht="15.6" x14ac:dyDescent="0.3">
      <c r="B17" s="274" t="s">
        <v>218</v>
      </c>
      <c r="C17" s="274"/>
      <c r="D17" s="274"/>
      <c r="E17" s="274"/>
      <c r="F17" s="274" t="s">
        <v>219</v>
      </c>
      <c r="G17" s="274"/>
      <c r="H17" s="274"/>
    </row>
    <row r="18" spans="2:8" ht="15.6" x14ac:dyDescent="0.3">
      <c r="B18" s="275">
        <v>1</v>
      </c>
      <c r="C18" s="275"/>
      <c r="D18" s="275"/>
      <c r="E18" s="275"/>
      <c r="F18" s="275">
        <v>2</v>
      </c>
      <c r="G18" s="275"/>
      <c r="H18" s="275"/>
    </row>
    <row r="19" spans="2:8" ht="15.6" x14ac:dyDescent="0.3">
      <c r="B19" s="272" t="s">
        <v>220</v>
      </c>
      <c r="C19" s="272"/>
      <c r="D19" s="272"/>
      <c r="E19" s="272"/>
      <c r="F19" s="367">
        <f>F20+F22+F24+F26</f>
        <v>28395506.959999997</v>
      </c>
      <c r="G19" s="367"/>
      <c r="H19" s="367"/>
    </row>
    <row r="20" spans="2:8" ht="15.6" x14ac:dyDescent="0.3">
      <c r="B20" s="272" t="s">
        <v>221</v>
      </c>
      <c r="C20" s="272"/>
      <c r="D20" s="272"/>
      <c r="E20" s="272"/>
      <c r="F20" s="367">
        <f>F21</f>
        <v>0</v>
      </c>
      <c r="G20" s="367"/>
      <c r="H20" s="367"/>
    </row>
    <row r="21" spans="2:8" ht="15.6" x14ac:dyDescent="0.3">
      <c r="B21" s="271" t="s">
        <v>222</v>
      </c>
      <c r="C21" s="271"/>
      <c r="D21" s="271"/>
      <c r="E21" s="271"/>
      <c r="F21" s="367">
        <f>J118</f>
        <v>0</v>
      </c>
      <c r="G21" s="367"/>
      <c r="H21" s="367"/>
    </row>
    <row r="22" spans="2:8" ht="31.35" customHeight="1" x14ac:dyDescent="0.3">
      <c r="B22" s="272" t="s">
        <v>223</v>
      </c>
      <c r="C22" s="272"/>
      <c r="D22" s="272"/>
      <c r="E22" s="272"/>
      <c r="F22" s="367">
        <f>F23</f>
        <v>0</v>
      </c>
      <c r="G22" s="367"/>
      <c r="H22" s="367"/>
    </row>
    <row r="23" spans="2:8" ht="15.6" x14ac:dyDescent="0.3">
      <c r="B23" s="271" t="s">
        <v>224</v>
      </c>
      <c r="C23" s="271"/>
      <c r="D23" s="271"/>
      <c r="E23" s="271"/>
      <c r="F23" s="367">
        <f>K118</f>
        <v>0</v>
      </c>
      <c r="G23" s="367"/>
      <c r="H23" s="367"/>
    </row>
    <row r="24" spans="2:8" ht="15.6" x14ac:dyDescent="0.3">
      <c r="B24" s="272" t="s">
        <v>225</v>
      </c>
      <c r="C24" s="272"/>
      <c r="D24" s="272"/>
      <c r="E24" s="272"/>
      <c r="F24" s="367">
        <f>F25</f>
        <v>28395506.959999997</v>
      </c>
      <c r="G24" s="367"/>
      <c r="H24" s="367"/>
    </row>
    <row r="25" spans="2:8" ht="15.6" x14ac:dyDescent="0.3">
      <c r="B25" s="271" t="s">
        <v>226</v>
      </c>
      <c r="C25" s="271"/>
      <c r="D25" s="271"/>
      <c r="E25" s="271"/>
      <c r="F25" s="367">
        <f>L118</f>
        <v>28395506.959999997</v>
      </c>
      <c r="G25" s="367"/>
      <c r="H25" s="367"/>
    </row>
    <row r="26" spans="2:8" ht="15.6" x14ac:dyDescent="0.3">
      <c r="B26" s="272" t="s">
        <v>227</v>
      </c>
      <c r="C26" s="272"/>
      <c r="D26" s="272"/>
      <c r="E26" s="272"/>
      <c r="F26" s="367">
        <f>F27</f>
        <v>0</v>
      </c>
      <c r="G26" s="367"/>
      <c r="H26" s="367"/>
    </row>
    <row r="27" spans="2:8" ht="15.6" x14ac:dyDescent="0.3">
      <c r="B27" s="271" t="s">
        <v>228</v>
      </c>
      <c r="C27" s="271"/>
      <c r="D27" s="271"/>
      <c r="E27" s="271"/>
      <c r="F27" s="367">
        <v>0</v>
      </c>
      <c r="G27" s="367"/>
      <c r="H27" s="367"/>
    </row>
    <row r="28" spans="2:8" ht="15.6" x14ac:dyDescent="0.3">
      <c r="B28" s="272" t="s">
        <v>229</v>
      </c>
      <c r="C28" s="272"/>
      <c r="D28" s="272"/>
      <c r="E28" s="272"/>
      <c r="F28" s="367">
        <f>SUM(F29:H31)</f>
        <v>38270103.170000002</v>
      </c>
      <c r="G28" s="367"/>
      <c r="H28" s="367"/>
    </row>
    <row r="29" spans="2:8" ht="15.6" x14ac:dyDescent="0.3">
      <c r="B29" s="271" t="s">
        <v>230</v>
      </c>
      <c r="C29" s="271"/>
      <c r="D29" s="271"/>
      <c r="E29" s="271"/>
      <c r="F29" s="367">
        <f>M118</f>
        <v>38270103.170000002</v>
      </c>
      <c r="G29" s="367"/>
      <c r="H29" s="367"/>
    </row>
    <row r="30" spans="2:8" ht="15.6" x14ac:dyDescent="0.3">
      <c r="B30" s="271" t="s">
        <v>231</v>
      </c>
      <c r="C30" s="271"/>
      <c r="D30" s="271"/>
      <c r="E30" s="271"/>
      <c r="F30" s="367">
        <v>0</v>
      </c>
      <c r="G30" s="367"/>
      <c r="H30" s="367"/>
    </row>
    <row r="31" spans="2:8" ht="15.6" x14ac:dyDescent="0.3">
      <c r="B31" s="271" t="s">
        <v>232</v>
      </c>
      <c r="C31" s="271"/>
      <c r="D31" s="271"/>
      <c r="E31" s="271"/>
      <c r="F31" s="367">
        <v>0</v>
      </c>
      <c r="G31" s="367"/>
      <c r="H31" s="367"/>
    </row>
    <row r="32" spans="2:8" ht="15.6" x14ac:dyDescent="0.3">
      <c r="B32" s="272" t="s">
        <v>233</v>
      </c>
      <c r="C32" s="272"/>
      <c r="D32" s="272"/>
      <c r="E32" s="272"/>
      <c r="F32" s="367">
        <f>F19+F28</f>
        <v>66665610.129999995</v>
      </c>
      <c r="G32" s="367"/>
      <c r="H32" s="367"/>
    </row>
    <row r="33" spans="2:17" x14ac:dyDescent="0.3">
      <c r="F33" s="32"/>
      <c r="G33" s="32"/>
      <c r="H33" s="32"/>
    </row>
    <row r="34" spans="2:17" ht="15.6" x14ac:dyDescent="0.3">
      <c r="B34" s="248" t="s">
        <v>370</v>
      </c>
      <c r="C34" s="248"/>
      <c r="D34" s="248"/>
      <c r="E34" s="248"/>
      <c r="F34" s="248"/>
      <c r="G34" s="248"/>
      <c r="H34" s="248"/>
    </row>
    <row r="35" spans="2:17" ht="16.350000000000001" customHeight="1" x14ac:dyDescent="0.3">
      <c r="B35" s="276" t="s">
        <v>235</v>
      </c>
      <c r="C35" s="249" t="s">
        <v>236</v>
      </c>
      <c r="D35" s="249" t="s">
        <v>237</v>
      </c>
      <c r="E35" s="249" t="s">
        <v>238</v>
      </c>
      <c r="F35" s="249" t="s">
        <v>239</v>
      </c>
      <c r="G35" s="249" t="s">
        <v>240</v>
      </c>
      <c r="H35" s="249" t="s">
        <v>241</v>
      </c>
      <c r="I35" s="249" t="s">
        <v>242</v>
      </c>
      <c r="J35" s="249"/>
      <c r="K35" s="249"/>
      <c r="L35" s="249"/>
      <c r="M35" s="249"/>
      <c r="N35" s="249" t="s">
        <v>6</v>
      </c>
      <c r="O35" s="249"/>
      <c r="P35" s="249" t="s">
        <v>243</v>
      </c>
      <c r="Q35" s="249" t="s">
        <v>244</v>
      </c>
    </row>
    <row r="36" spans="2:17" ht="47.1" customHeight="1" x14ac:dyDescent="0.3">
      <c r="B36" s="277"/>
      <c r="C36" s="249"/>
      <c r="D36" s="249"/>
      <c r="E36" s="249"/>
      <c r="F36" s="249"/>
      <c r="G36" s="249"/>
      <c r="H36" s="249"/>
      <c r="I36" s="249" t="s">
        <v>141</v>
      </c>
      <c r="J36" s="249" t="s">
        <v>245</v>
      </c>
      <c r="K36" s="249"/>
      <c r="L36" s="249"/>
      <c r="M36" s="249" t="s">
        <v>246</v>
      </c>
      <c r="N36" s="249" t="s">
        <v>247</v>
      </c>
      <c r="O36" s="249" t="s">
        <v>248</v>
      </c>
      <c r="P36" s="249"/>
      <c r="Q36" s="249"/>
    </row>
    <row r="37" spans="2:17" ht="96" customHeight="1" x14ac:dyDescent="0.3">
      <c r="B37" s="278"/>
      <c r="C37" s="249"/>
      <c r="D37" s="249"/>
      <c r="E37" s="249"/>
      <c r="F37" s="249"/>
      <c r="G37" s="249"/>
      <c r="H37" s="249"/>
      <c r="I37" s="249"/>
      <c r="J37" s="3" t="s">
        <v>249</v>
      </c>
      <c r="K37" s="3" t="s">
        <v>250</v>
      </c>
      <c r="L37" s="3" t="s">
        <v>251</v>
      </c>
      <c r="M37" s="249"/>
      <c r="N37" s="249"/>
      <c r="O37" s="249"/>
      <c r="P37" s="249"/>
      <c r="Q37" s="249"/>
    </row>
    <row r="38" spans="2:17" ht="15.6" x14ac:dyDescent="0.3">
      <c r="B38" s="4">
        <v>1</v>
      </c>
      <c r="C38" s="4">
        <v>2</v>
      </c>
      <c r="D38" s="4">
        <v>3</v>
      </c>
      <c r="E38" s="4">
        <v>4</v>
      </c>
      <c r="F38" s="4">
        <v>5</v>
      </c>
      <c r="G38" s="4">
        <v>6</v>
      </c>
      <c r="H38" s="4">
        <v>7</v>
      </c>
      <c r="I38" s="4">
        <v>8</v>
      </c>
      <c r="J38" s="4">
        <v>9</v>
      </c>
      <c r="K38" s="4">
        <v>10</v>
      </c>
      <c r="L38" s="4">
        <v>11</v>
      </c>
      <c r="M38" s="4">
        <v>12</v>
      </c>
      <c r="N38" s="4">
        <v>13</v>
      </c>
      <c r="O38" s="4">
        <v>14</v>
      </c>
      <c r="P38" s="4">
        <v>15</v>
      </c>
      <c r="Q38" s="4">
        <v>16</v>
      </c>
    </row>
    <row r="39" spans="2:17" s="142" customFormat="1" ht="29.1" customHeight="1" x14ac:dyDescent="0.3">
      <c r="B39" s="352" t="s">
        <v>371</v>
      </c>
      <c r="C39" s="365" t="s">
        <v>253</v>
      </c>
      <c r="D39" s="352" t="s">
        <v>372</v>
      </c>
      <c r="E39" s="352" t="s">
        <v>373</v>
      </c>
      <c r="F39" s="352" t="s">
        <v>255</v>
      </c>
      <c r="G39" s="352" t="s">
        <v>353</v>
      </c>
      <c r="H39" s="365" t="s">
        <v>257</v>
      </c>
      <c r="I39" s="298">
        <f>SUM(I51:I117)</f>
        <v>66665610.129999995</v>
      </c>
      <c r="J39" s="298">
        <f t="shared" ref="J39:M39" si="0">SUM(J51:J117)</f>
        <v>0</v>
      </c>
      <c r="K39" s="298">
        <f t="shared" si="0"/>
        <v>0</v>
      </c>
      <c r="L39" s="298">
        <f t="shared" si="0"/>
        <v>28395506.959999997</v>
      </c>
      <c r="M39" s="298">
        <f t="shared" si="0"/>
        <v>38270103.170000002</v>
      </c>
      <c r="N39" s="245" t="s">
        <v>374</v>
      </c>
      <c r="O39" s="218">
        <f>O51+O63+O98+O106</f>
        <v>47.86</v>
      </c>
      <c r="P39" s="363" t="s">
        <v>20</v>
      </c>
      <c r="Q39" s="361" t="s">
        <v>375</v>
      </c>
    </row>
    <row r="40" spans="2:17" s="142" customFormat="1" ht="20.100000000000001" customHeight="1" x14ac:dyDescent="0.3">
      <c r="B40" s="353"/>
      <c r="C40" s="366"/>
      <c r="D40" s="353"/>
      <c r="E40" s="353"/>
      <c r="F40" s="353"/>
      <c r="G40" s="353"/>
      <c r="H40" s="366"/>
      <c r="I40" s="299"/>
      <c r="J40" s="299"/>
      <c r="K40" s="299"/>
      <c r="L40" s="299"/>
      <c r="M40" s="299"/>
      <c r="N40" s="252"/>
      <c r="O40" s="24" t="s">
        <v>42</v>
      </c>
      <c r="P40" s="364"/>
      <c r="Q40" s="362"/>
    </row>
    <row r="41" spans="2:17" s="142" customFormat="1" ht="23.1" customHeight="1" x14ac:dyDescent="0.3">
      <c r="B41" s="353"/>
      <c r="C41" s="366"/>
      <c r="D41" s="353"/>
      <c r="E41" s="353"/>
      <c r="F41" s="353"/>
      <c r="G41" s="353"/>
      <c r="H41" s="366"/>
      <c r="I41" s="299"/>
      <c r="J41" s="299"/>
      <c r="K41" s="299"/>
      <c r="L41" s="299"/>
      <c r="M41" s="299"/>
      <c r="N41" s="245" t="s">
        <v>376</v>
      </c>
      <c r="O41" s="218">
        <f>O53+O65+O77+O87+O100+O108</f>
        <v>86.567999999999984</v>
      </c>
      <c r="P41" s="363" t="s">
        <v>20</v>
      </c>
      <c r="Q41" s="361" t="s">
        <v>375</v>
      </c>
    </row>
    <row r="42" spans="2:17" s="142" customFormat="1" ht="17.100000000000001" customHeight="1" x14ac:dyDescent="0.3">
      <c r="B42" s="353"/>
      <c r="C42" s="366"/>
      <c r="D42" s="353"/>
      <c r="E42" s="353"/>
      <c r="F42" s="353"/>
      <c r="G42" s="353"/>
      <c r="H42" s="366"/>
      <c r="I42" s="299"/>
      <c r="J42" s="299"/>
      <c r="K42" s="299"/>
      <c r="L42" s="299"/>
      <c r="M42" s="299"/>
      <c r="N42" s="252"/>
      <c r="O42" s="24" t="s">
        <v>42</v>
      </c>
      <c r="P42" s="364"/>
      <c r="Q42" s="362"/>
    </row>
    <row r="43" spans="2:17" s="142" customFormat="1" ht="27" customHeight="1" x14ac:dyDescent="0.3">
      <c r="B43" s="353"/>
      <c r="C43" s="366"/>
      <c r="D43" s="353"/>
      <c r="E43" s="353"/>
      <c r="F43" s="353"/>
      <c r="G43" s="353"/>
      <c r="H43" s="366"/>
      <c r="I43" s="299"/>
      <c r="J43" s="299"/>
      <c r="K43" s="299"/>
      <c r="L43" s="299"/>
      <c r="M43" s="299"/>
      <c r="N43" s="245" t="s">
        <v>377</v>
      </c>
      <c r="O43" s="33">
        <f>O55+O67+O89+O93+O110</f>
        <v>12806</v>
      </c>
      <c r="P43" s="363" t="s">
        <v>20</v>
      </c>
      <c r="Q43" s="361" t="s">
        <v>375</v>
      </c>
    </row>
    <row r="44" spans="2:17" s="142" customFormat="1" ht="15.6" x14ac:dyDescent="0.3">
      <c r="B44" s="353"/>
      <c r="C44" s="366"/>
      <c r="D44" s="353"/>
      <c r="E44" s="353"/>
      <c r="F44" s="353"/>
      <c r="G44" s="353"/>
      <c r="H44" s="366"/>
      <c r="I44" s="299"/>
      <c r="J44" s="299"/>
      <c r="K44" s="299"/>
      <c r="L44" s="299"/>
      <c r="M44" s="299"/>
      <c r="N44" s="252"/>
      <c r="O44" s="24" t="s">
        <v>42</v>
      </c>
      <c r="P44" s="364"/>
      <c r="Q44" s="362"/>
    </row>
    <row r="45" spans="2:17" s="142" customFormat="1" ht="18" customHeight="1" x14ac:dyDescent="0.3">
      <c r="B45" s="353"/>
      <c r="C45" s="366"/>
      <c r="D45" s="353"/>
      <c r="E45" s="353"/>
      <c r="F45" s="353"/>
      <c r="G45" s="353"/>
      <c r="H45" s="366"/>
      <c r="I45" s="299"/>
      <c r="J45" s="299"/>
      <c r="K45" s="299"/>
      <c r="L45" s="299"/>
      <c r="M45" s="299"/>
      <c r="N45" s="245" t="s">
        <v>378</v>
      </c>
      <c r="O45" s="34">
        <f>O57+O69+O102+O112</f>
        <v>14951</v>
      </c>
      <c r="P45" s="363" t="s">
        <v>20</v>
      </c>
      <c r="Q45" s="361" t="s">
        <v>375</v>
      </c>
    </row>
    <row r="46" spans="2:17" s="142" customFormat="1" ht="38.1" customHeight="1" x14ac:dyDescent="0.3">
      <c r="B46" s="353"/>
      <c r="C46" s="366"/>
      <c r="D46" s="353"/>
      <c r="E46" s="353"/>
      <c r="F46" s="353"/>
      <c r="G46" s="353"/>
      <c r="H46" s="366"/>
      <c r="I46" s="299"/>
      <c r="J46" s="299"/>
      <c r="K46" s="299"/>
      <c r="L46" s="299"/>
      <c r="M46" s="299"/>
      <c r="N46" s="252"/>
      <c r="O46" s="24" t="s">
        <v>42</v>
      </c>
      <c r="P46" s="364"/>
      <c r="Q46" s="362"/>
    </row>
    <row r="47" spans="2:17" s="142" customFormat="1" ht="33" customHeight="1" x14ac:dyDescent="0.3">
      <c r="B47" s="353"/>
      <c r="C47" s="366"/>
      <c r="D47" s="353"/>
      <c r="E47" s="353"/>
      <c r="F47" s="353"/>
      <c r="G47" s="353"/>
      <c r="H47" s="366"/>
      <c r="I47" s="299"/>
      <c r="J47" s="299"/>
      <c r="K47" s="299"/>
      <c r="L47" s="299"/>
      <c r="M47" s="299"/>
      <c r="N47" s="245" t="s">
        <v>379</v>
      </c>
      <c r="O47" s="34">
        <f>O59+O71+O91+O96+O104+O114</f>
        <v>10586</v>
      </c>
      <c r="P47" s="363" t="s">
        <v>20</v>
      </c>
      <c r="Q47" s="361" t="s">
        <v>375</v>
      </c>
    </row>
    <row r="48" spans="2:17" s="142" customFormat="1" ht="15.6" x14ac:dyDescent="0.3">
      <c r="B48" s="353"/>
      <c r="C48" s="366"/>
      <c r="D48" s="353"/>
      <c r="E48" s="353"/>
      <c r="F48" s="353"/>
      <c r="G48" s="353"/>
      <c r="H48" s="366"/>
      <c r="I48" s="299"/>
      <c r="J48" s="299"/>
      <c r="K48" s="299"/>
      <c r="L48" s="299"/>
      <c r="M48" s="299"/>
      <c r="N48" s="252"/>
      <c r="O48" s="24" t="s">
        <v>42</v>
      </c>
      <c r="P48" s="364"/>
      <c r="Q48" s="362"/>
    </row>
    <row r="49" spans="2:17" s="142" customFormat="1" ht="21" customHeight="1" x14ac:dyDescent="0.3">
      <c r="B49" s="353"/>
      <c r="C49" s="366"/>
      <c r="D49" s="353"/>
      <c r="E49" s="353"/>
      <c r="F49" s="353"/>
      <c r="G49" s="353"/>
      <c r="H49" s="366"/>
      <c r="I49" s="299"/>
      <c r="J49" s="299"/>
      <c r="K49" s="299"/>
      <c r="L49" s="299"/>
      <c r="M49" s="299"/>
      <c r="N49" s="245" t="s">
        <v>380</v>
      </c>
      <c r="O49" s="33">
        <f>O61+O73+O116</f>
        <v>3753</v>
      </c>
      <c r="P49" s="363" t="s">
        <v>20</v>
      </c>
      <c r="Q49" s="361" t="s">
        <v>375</v>
      </c>
    </row>
    <row r="50" spans="2:17" s="142" customFormat="1" ht="113.4" customHeight="1" x14ac:dyDescent="0.3">
      <c r="B50" s="353"/>
      <c r="C50" s="366"/>
      <c r="D50" s="353"/>
      <c r="E50" s="353"/>
      <c r="F50" s="353"/>
      <c r="G50" s="353"/>
      <c r="H50" s="366"/>
      <c r="I50" s="299"/>
      <c r="J50" s="299"/>
      <c r="K50" s="299"/>
      <c r="L50" s="299"/>
      <c r="M50" s="299"/>
      <c r="N50" s="252"/>
      <c r="O50" s="24" t="s">
        <v>42</v>
      </c>
      <c r="P50" s="364"/>
      <c r="Q50" s="362"/>
    </row>
    <row r="51" spans="2:17" s="142" customFormat="1" ht="17.100000000000001" customHeight="1" x14ac:dyDescent="0.3">
      <c r="B51" s="352" t="s">
        <v>381</v>
      </c>
      <c r="C51" s="355" t="s">
        <v>20</v>
      </c>
      <c r="D51" s="352" t="s">
        <v>382</v>
      </c>
      <c r="E51" s="352" t="s">
        <v>277</v>
      </c>
      <c r="F51" s="355" t="s">
        <v>20</v>
      </c>
      <c r="G51" s="352" t="s">
        <v>270</v>
      </c>
      <c r="H51" s="355" t="s">
        <v>20</v>
      </c>
      <c r="I51" s="290">
        <f>SUM(J51:M51)</f>
        <v>16015436.439999999</v>
      </c>
      <c r="J51" s="287">
        <v>0</v>
      </c>
      <c r="K51" s="304">
        <v>0</v>
      </c>
      <c r="L51" s="304">
        <v>6239999.9900000002</v>
      </c>
      <c r="M51" s="304">
        <v>9775436.4499999993</v>
      </c>
      <c r="N51" s="245" t="s">
        <v>374</v>
      </c>
      <c r="O51" s="13">
        <v>5.41</v>
      </c>
      <c r="P51" s="279" t="s">
        <v>383</v>
      </c>
      <c r="Q51" s="279" t="s">
        <v>375</v>
      </c>
    </row>
    <row r="52" spans="2:17" s="142" customFormat="1" ht="35.1" customHeight="1" x14ac:dyDescent="0.3">
      <c r="B52" s="353"/>
      <c r="C52" s="356"/>
      <c r="D52" s="353"/>
      <c r="E52" s="353"/>
      <c r="F52" s="356"/>
      <c r="G52" s="353"/>
      <c r="H52" s="356"/>
      <c r="I52" s="291"/>
      <c r="J52" s="288"/>
      <c r="K52" s="305"/>
      <c r="L52" s="305"/>
      <c r="M52" s="305"/>
      <c r="N52" s="252"/>
      <c r="O52" s="12" t="s">
        <v>42</v>
      </c>
      <c r="P52" s="280"/>
      <c r="Q52" s="280"/>
    </row>
    <row r="53" spans="2:17" s="142" customFormat="1" ht="20.100000000000001" customHeight="1" x14ac:dyDescent="0.3">
      <c r="B53" s="353"/>
      <c r="C53" s="356"/>
      <c r="D53" s="353"/>
      <c r="E53" s="353"/>
      <c r="F53" s="356"/>
      <c r="G53" s="353"/>
      <c r="H53" s="356"/>
      <c r="I53" s="291"/>
      <c r="J53" s="288"/>
      <c r="K53" s="305"/>
      <c r="L53" s="305"/>
      <c r="M53" s="305"/>
      <c r="N53" s="245" t="s">
        <v>376</v>
      </c>
      <c r="O53" s="13">
        <v>14.91</v>
      </c>
      <c r="P53" s="280"/>
      <c r="Q53" s="280"/>
    </row>
    <row r="54" spans="2:17" s="142" customFormat="1" ht="15.6" x14ac:dyDescent="0.3">
      <c r="B54" s="353"/>
      <c r="C54" s="356"/>
      <c r="D54" s="353"/>
      <c r="E54" s="353"/>
      <c r="F54" s="356"/>
      <c r="G54" s="353"/>
      <c r="H54" s="356"/>
      <c r="I54" s="291"/>
      <c r="J54" s="288"/>
      <c r="K54" s="305"/>
      <c r="L54" s="305"/>
      <c r="M54" s="305"/>
      <c r="N54" s="252"/>
      <c r="O54" s="12" t="s">
        <v>42</v>
      </c>
      <c r="P54" s="280"/>
      <c r="Q54" s="280"/>
    </row>
    <row r="55" spans="2:17" s="142" customFormat="1" ht="24" customHeight="1" x14ac:dyDescent="0.3">
      <c r="B55" s="353"/>
      <c r="C55" s="356"/>
      <c r="D55" s="353"/>
      <c r="E55" s="353"/>
      <c r="F55" s="356"/>
      <c r="G55" s="353"/>
      <c r="H55" s="356"/>
      <c r="I55" s="291"/>
      <c r="J55" s="288"/>
      <c r="K55" s="305"/>
      <c r="L55" s="305"/>
      <c r="M55" s="305"/>
      <c r="N55" s="245" t="s">
        <v>377</v>
      </c>
      <c r="O55" s="14">
        <v>2813</v>
      </c>
      <c r="P55" s="280"/>
      <c r="Q55" s="280"/>
    </row>
    <row r="56" spans="2:17" s="142" customFormat="1" ht="15.6" x14ac:dyDescent="0.3">
      <c r="B56" s="353"/>
      <c r="C56" s="356"/>
      <c r="D56" s="353"/>
      <c r="E56" s="353"/>
      <c r="F56" s="356"/>
      <c r="G56" s="353"/>
      <c r="H56" s="356"/>
      <c r="I56" s="291"/>
      <c r="J56" s="288"/>
      <c r="K56" s="305"/>
      <c r="L56" s="305"/>
      <c r="M56" s="305"/>
      <c r="N56" s="252"/>
      <c r="O56" s="12" t="s">
        <v>42</v>
      </c>
      <c r="P56" s="280"/>
      <c r="Q56" s="280"/>
    </row>
    <row r="57" spans="2:17" s="142" customFormat="1" ht="15.6" customHeight="1" x14ac:dyDescent="0.3">
      <c r="B57" s="353"/>
      <c r="C57" s="356"/>
      <c r="D57" s="353"/>
      <c r="E57" s="353"/>
      <c r="F57" s="356"/>
      <c r="G57" s="353"/>
      <c r="H57" s="356"/>
      <c r="I57" s="291"/>
      <c r="J57" s="288"/>
      <c r="K57" s="305"/>
      <c r="L57" s="305"/>
      <c r="M57" s="305"/>
      <c r="N57" s="245" t="s">
        <v>378</v>
      </c>
      <c r="O57" s="203">
        <v>8703</v>
      </c>
      <c r="P57" s="280"/>
      <c r="Q57" s="280"/>
    </row>
    <row r="58" spans="2:17" s="142" customFormat="1" ht="38.1" customHeight="1" x14ac:dyDescent="0.3">
      <c r="B58" s="353"/>
      <c r="C58" s="356"/>
      <c r="D58" s="353"/>
      <c r="E58" s="353"/>
      <c r="F58" s="356"/>
      <c r="G58" s="353"/>
      <c r="H58" s="356"/>
      <c r="I58" s="291"/>
      <c r="J58" s="288"/>
      <c r="K58" s="305"/>
      <c r="L58" s="305"/>
      <c r="M58" s="305"/>
      <c r="N58" s="252"/>
      <c r="O58" s="219" t="s">
        <v>42</v>
      </c>
      <c r="P58" s="280"/>
      <c r="Q58" s="280"/>
    </row>
    <row r="59" spans="2:17" s="142" customFormat="1" ht="15.6" x14ac:dyDescent="0.3">
      <c r="B59" s="353"/>
      <c r="C59" s="356"/>
      <c r="D59" s="353"/>
      <c r="E59" s="353"/>
      <c r="F59" s="356"/>
      <c r="G59" s="353"/>
      <c r="H59" s="356"/>
      <c r="I59" s="291"/>
      <c r="J59" s="288"/>
      <c r="K59" s="305"/>
      <c r="L59" s="305"/>
      <c r="M59" s="305"/>
      <c r="N59" s="245" t="s">
        <v>379</v>
      </c>
      <c r="O59" s="203">
        <v>1327</v>
      </c>
      <c r="P59" s="280"/>
      <c r="Q59" s="280"/>
    </row>
    <row r="60" spans="2:17" s="142" customFormat="1" ht="32.1" customHeight="1" x14ac:dyDescent="0.3">
      <c r="B60" s="353"/>
      <c r="C60" s="356"/>
      <c r="D60" s="353"/>
      <c r="E60" s="353"/>
      <c r="F60" s="356"/>
      <c r="G60" s="353"/>
      <c r="H60" s="356"/>
      <c r="I60" s="291"/>
      <c r="J60" s="288"/>
      <c r="K60" s="305"/>
      <c r="L60" s="305"/>
      <c r="M60" s="305"/>
      <c r="N60" s="252"/>
      <c r="O60" s="12" t="s">
        <v>42</v>
      </c>
      <c r="P60" s="280"/>
      <c r="Q60" s="280"/>
    </row>
    <row r="61" spans="2:17" s="142" customFormat="1" ht="15.6" x14ac:dyDescent="0.3">
      <c r="B61" s="353"/>
      <c r="C61" s="356"/>
      <c r="D61" s="353"/>
      <c r="E61" s="353"/>
      <c r="F61" s="356"/>
      <c r="G61" s="353"/>
      <c r="H61" s="356"/>
      <c r="I61" s="291"/>
      <c r="J61" s="288"/>
      <c r="K61" s="305"/>
      <c r="L61" s="305"/>
      <c r="M61" s="305"/>
      <c r="N61" s="245" t="s">
        <v>380</v>
      </c>
      <c r="O61" s="203">
        <v>2688</v>
      </c>
      <c r="P61" s="280"/>
      <c r="Q61" s="280"/>
    </row>
    <row r="62" spans="2:17" s="142" customFormat="1" ht="15.6" x14ac:dyDescent="0.3">
      <c r="B62" s="354"/>
      <c r="C62" s="357"/>
      <c r="D62" s="354"/>
      <c r="E62" s="354"/>
      <c r="F62" s="357"/>
      <c r="G62" s="354"/>
      <c r="H62" s="357"/>
      <c r="I62" s="292"/>
      <c r="J62" s="289"/>
      <c r="K62" s="306"/>
      <c r="L62" s="306"/>
      <c r="M62" s="306"/>
      <c r="N62" s="252"/>
      <c r="O62" s="12" t="s">
        <v>42</v>
      </c>
      <c r="P62" s="281"/>
      <c r="Q62" s="281"/>
    </row>
    <row r="63" spans="2:17" s="142" customFormat="1" ht="33.6" customHeight="1" x14ac:dyDescent="0.3">
      <c r="B63" s="352" t="s">
        <v>384</v>
      </c>
      <c r="C63" s="355" t="s">
        <v>20</v>
      </c>
      <c r="D63" s="352" t="s">
        <v>385</v>
      </c>
      <c r="E63" s="352" t="s">
        <v>386</v>
      </c>
      <c r="F63" s="355" t="s">
        <v>20</v>
      </c>
      <c r="G63" s="352" t="s">
        <v>270</v>
      </c>
      <c r="H63" s="355" t="s">
        <v>20</v>
      </c>
      <c r="I63" s="290">
        <f>SUM(J63:M73)</f>
        <v>17539637.630000003</v>
      </c>
      <c r="J63" s="301">
        <v>0</v>
      </c>
      <c r="K63" s="304">
        <v>0</v>
      </c>
      <c r="L63" s="290">
        <v>6638000</v>
      </c>
      <c r="M63" s="290">
        <v>10901637.630000001</v>
      </c>
      <c r="N63" s="245" t="s">
        <v>374</v>
      </c>
      <c r="O63" s="31">
        <v>4.5599999999999996</v>
      </c>
      <c r="P63" s="279" t="s">
        <v>299</v>
      </c>
      <c r="Q63" s="279" t="s">
        <v>375</v>
      </c>
    </row>
    <row r="64" spans="2:17" s="142" customFormat="1" ht="15.6" x14ac:dyDescent="0.3">
      <c r="B64" s="353"/>
      <c r="C64" s="356"/>
      <c r="D64" s="353"/>
      <c r="E64" s="353"/>
      <c r="F64" s="356"/>
      <c r="G64" s="353"/>
      <c r="H64" s="356"/>
      <c r="I64" s="291"/>
      <c r="J64" s="302"/>
      <c r="K64" s="305"/>
      <c r="L64" s="291"/>
      <c r="M64" s="291"/>
      <c r="N64" s="252"/>
      <c r="O64" s="12" t="s">
        <v>42</v>
      </c>
      <c r="P64" s="280"/>
      <c r="Q64" s="280"/>
    </row>
    <row r="65" spans="2:17" s="142" customFormat="1" ht="18.600000000000001" customHeight="1" x14ac:dyDescent="0.3">
      <c r="B65" s="353"/>
      <c r="C65" s="356"/>
      <c r="D65" s="353"/>
      <c r="E65" s="353"/>
      <c r="F65" s="356"/>
      <c r="G65" s="353"/>
      <c r="H65" s="356"/>
      <c r="I65" s="291"/>
      <c r="J65" s="302"/>
      <c r="K65" s="305"/>
      <c r="L65" s="291"/>
      <c r="M65" s="291"/>
      <c r="N65" s="245" t="s">
        <v>376</v>
      </c>
      <c r="O65" s="31">
        <v>16.02</v>
      </c>
      <c r="P65" s="280"/>
      <c r="Q65" s="280"/>
    </row>
    <row r="66" spans="2:17" s="142" customFormat="1" ht="15.6" x14ac:dyDescent="0.3">
      <c r="B66" s="353"/>
      <c r="C66" s="356"/>
      <c r="D66" s="353"/>
      <c r="E66" s="353"/>
      <c r="F66" s="356"/>
      <c r="G66" s="353"/>
      <c r="H66" s="356"/>
      <c r="I66" s="291"/>
      <c r="J66" s="302"/>
      <c r="K66" s="305"/>
      <c r="L66" s="291"/>
      <c r="M66" s="291"/>
      <c r="N66" s="252"/>
      <c r="O66" s="12" t="s">
        <v>42</v>
      </c>
      <c r="P66" s="280"/>
      <c r="Q66" s="280"/>
    </row>
    <row r="67" spans="2:17" s="142" customFormat="1" ht="18" customHeight="1" x14ac:dyDescent="0.3">
      <c r="B67" s="353"/>
      <c r="C67" s="356"/>
      <c r="D67" s="353"/>
      <c r="E67" s="353"/>
      <c r="F67" s="356"/>
      <c r="G67" s="353"/>
      <c r="H67" s="356"/>
      <c r="I67" s="291"/>
      <c r="J67" s="302"/>
      <c r="K67" s="305"/>
      <c r="L67" s="291"/>
      <c r="M67" s="291"/>
      <c r="N67" s="245" t="s">
        <v>377</v>
      </c>
      <c r="O67" s="14">
        <v>4299</v>
      </c>
      <c r="P67" s="280"/>
      <c r="Q67" s="280"/>
    </row>
    <row r="68" spans="2:17" s="142" customFormat="1" ht="15.6" x14ac:dyDescent="0.3">
      <c r="B68" s="353"/>
      <c r="C68" s="356"/>
      <c r="D68" s="353"/>
      <c r="E68" s="353"/>
      <c r="F68" s="356"/>
      <c r="G68" s="353"/>
      <c r="H68" s="356"/>
      <c r="I68" s="291"/>
      <c r="J68" s="302"/>
      <c r="K68" s="305"/>
      <c r="L68" s="291"/>
      <c r="M68" s="291"/>
      <c r="N68" s="252"/>
      <c r="O68" s="12" t="s">
        <v>42</v>
      </c>
      <c r="P68" s="280"/>
      <c r="Q68" s="280"/>
    </row>
    <row r="69" spans="2:17" s="142" customFormat="1" ht="17.100000000000001" customHeight="1" x14ac:dyDescent="0.3">
      <c r="B69" s="353"/>
      <c r="C69" s="356"/>
      <c r="D69" s="353"/>
      <c r="E69" s="353"/>
      <c r="F69" s="356"/>
      <c r="G69" s="353"/>
      <c r="H69" s="356"/>
      <c r="I69" s="291"/>
      <c r="J69" s="302"/>
      <c r="K69" s="305"/>
      <c r="L69" s="291"/>
      <c r="M69" s="291"/>
      <c r="N69" s="245" t="s">
        <v>378</v>
      </c>
      <c r="O69" s="14">
        <v>4581</v>
      </c>
      <c r="P69" s="280"/>
      <c r="Q69" s="280"/>
    </row>
    <row r="70" spans="2:17" s="142" customFormat="1" ht="33" customHeight="1" x14ac:dyDescent="0.3">
      <c r="B70" s="353"/>
      <c r="C70" s="356"/>
      <c r="D70" s="353"/>
      <c r="E70" s="353"/>
      <c r="F70" s="356"/>
      <c r="G70" s="353"/>
      <c r="H70" s="356"/>
      <c r="I70" s="291"/>
      <c r="J70" s="302"/>
      <c r="K70" s="305"/>
      <c r="L70" s="291"/>
      <c r="M70" s="291"/>
      <c r="N70" s="252"/>
      <c r="O70" s="12" t="s">
        <v>42</v>
      </c>
      <c r="P70" s="280"/>
      <c r="Q70" s="280"/>
    </row>
    <row r="71" spans="2:17" s="142" customFormat="1" ht="15.6" x14ac:dyDescent="0.3">
      <c r="B71" s="353"/>
      <c r="C71" s="356"/>
      <c r="D71" s="353"/>
      <c r="E71" s="353"/>
      <c r="F71" s="356"/>
      <c r="G71" s="353"/>
      <c r="H71" s="356"/>
      <c r="I71" s="291"/>
      <c r="J71" s="302"/>
      <c r="K71" s="305"/>
      <c r="L71" s="291"/>
      <c r="M71" s="291"/>
      <c r="N71" s="245" t="s">
        <v>379</v>
      </c>
      <c r="O71" s="14">
        <v>3643</v>
      </c>
      <c r="P71" s="280"/>
      <c r="Q71" s="280"/>
    </row>
    <row r="72" spans="2:17" s="142" customFormat="1" ht="35.1" customHeight="1" x14ac:dyDescent="0.3">
      <c r="B72" s="353"/>
      <c r="C72" s="356"/>
      <c r="D72" s="353"/>
      <c r="E72" s="353"/>
      <c r="F72" s="356"/>
      <c r="G72" s="353"/>
      <c r="H72" s="356"/>
      <c r="I72" s="291"/>
      <c r="J72" s="302"/>
      <c r="K72" s="305"/>
      <c r="L72" s="291"/>
      <c r="M72" s="291"/>
      <c r="N72" s="252"/>
      <c r="O72" s="12" t="s">
        <v>42</v>
      </c>
      <c r="P72" s="280"/>
      <c r="Q72" s="280"/>
    </row>
    <row r="73" spans="2:17" s="142" customFormat="1" ht="22.35" customHeight="1" x14ac:dyDescent="0.3">
      <c r="B73" s="353"/>
      <c r="C73" s="356"/>
      <c r="D73" s="353"/>
      <c r="E73" s="353"/>
      <c r="F73" s="356"/>
      <c r="G73" s="353"/>
      <c r="H73" s="356"/>
      <c r="I73" s="291"/>
      <c r="J73" s="302"/>
      <c r="K73" s="305"/>
      <c r="L73" s="291"/>
      <c r="M73" s="291"/>
      <c r="N73" s="245" t="s">
        <v>380</v>
      </c>
      <c r="O73" s="14">
        <v>915</v>
      </c>
      <c r="P73" s="280"/>
      <c r="Q73" s="280"/>
    </row>
    <row r="74" spans="2:17" s="142" customFormat="1" ht="15.6" x14ac:dyDescent="0.3">
      <c r="B74" s="354"/>
      <c r="C74" s="357"/>
      <c r="D74" s="354"/>
      <c r="E74" s="354"/>
      <c r="F74" s="357"/>
      <c r="G74" s="354"/>
      <c r="H74" s="357"/>
      <c r="I74" s="292"/>
      <c r="J74" s="303"/>
      <c r="K74" s="306"/>
      <c r="L74" s="292"/>
      <c r="M74" s="292"/>
      <c r="N74" s="252"/>
      <c r="O74" s="12" t="s">
        <v>42</v>
      </c>
      <c r="P74" s="281"/>
      <c r="Q74" s="281"/>
    </row>
    <row r="75" spans="2:17" s="142" customFormat="1" ht="18" customHeight="1" x14ac:dyDescent="0.3">
      <c r="B75" s="352" t="s">
        <v>387</v>
      </c>
      <c r="C75" s="355" t="s">
        <v>20</v>
      </c>
      <c r="D75" s="355" t="s">
        <v>20</v>
      </c>
      <c r="E75" s="355" t="s">
        <v>20</v>
      </c>
      <c r="F75" s="355" t="s">
        <v>20</v>
      </c>
      <c r="G75" s="355" t="s">
        <v>20</v>
      </c>
      <c r="H75" s="355" t="s">
        <v>20</v>
      </c>
      <c r="I75" s="293" t="s">
        <v>20</v>
      </c>
      <c r="J75" s="293" t="s">
        <v>20</v>
      </c>
      <c r="K75" s="293" t="s">
        <v>20</v>
      </c>
      <c r="L75" s="293" t="s">
        <v>20</v>
      </c>
      <c r="M75" s="293" t="s">
        <v>20</v>
      </c>
      <c r="N75" s="279"/>
      <c r="O75" s="376"/>
      <c r="P75" s="279"/>
      <c r="Q75" s="279"/>
    </row>
    <row r="76" spans="2:17" s="142" customFormat="1" ht="15.6" hidden="1" customHeight="1" x14ac:dyDescent="0.3">
      <c r="B76" s="353"/>
      <c r="C76" s="356"/>
      <c r="D76" s="356"/>
      <c r="E76" s="356"/>
      <c r="F76" s="356"/>
      <c r="G76" s="356"/>
      <c r="H76" s="356"/>
      <c r="I76" s="294"/>
      <c r="J76" s="294"/>
      <c r="K76" s="294"/>
      <c r="L76" s="294"/>
      <c r="M76" s="294"/>
      <c r="N76" s="280"/>
      <c r="O76" s="377"/>
      <c r="P76" s="280"/>
      <c r="Q76" s="280"/>
    </row>
    <row r="77" spans="2:17" s="142" customFormat="1" ht="21.6" hidden="1" customHeight="1" x14ac:dyDescent="0.3">
      <c r="B77" s="353"/>
      <c r="C77" s="356"/>
      <c r="D77" s="356"/>
      <c r="E77" s="356"/>
      <c r="F77" s="356"/>
      <c r="G77" s="356"/>
      <c r="H77" s="356"/>
      <c r="I77" s="294"/>
      <c r="J77" s="294"/>
      <c r="K77" s="294"/>
      <c r="L77" s="294"/>
      <c r="M77" s="294"/>
      <c r="N77" s="280"/>
      <c r="O77" s="377"/>
      <c r="P77" s="280"/>
      <c r="Q77" s="280"/>
    </row>
    <row r="78" spans="2:17" s="142" customFormat="1" ht="15.6" hidden="1" customHeight="1" x14ac:dyDescent="0.3">
      <c r="B78" s="353"/>
      <c r="C78" s="356"/>
      <c r="D78" s="356"/>
      <c r="E78" s="356"/>
      <c r="F78" s="356"/>
      <c r="G78" s="356"/>
      <c r="H78" s="356"/>
      <c r="I78" s="294"/>
      <c r="J78" s="294"/>
      <c r="K78" s="294"/>
      <c r="L78" s="294"/>
      <c r="M78" s="294"/>
      <c r="N78" s="280"/>
      <c r="O78" s="377"/>
      <c r="P78" s="280"/>
      <c r="Q78" s="280"/>
    </row>
    <row r="79" spans="2:17" s="142" customFormat="1" ht="20.399999999999999" hidden="1" customHeight="1" x14ac:dyDescent="0.3">
      <c r="B79" s="353"/>
      <c r="C79" s="356"/>
      <c r="D79" s="356"/>
      <c r="E79" s="356"/>
      <c r="F79" s="356"/>
      <c r="G79" s="356"/>
      <c r="H79" s="356"/>
      <c r="I79" s="294"/>
      <c r="J79" s="294"/>
      <c r="K79" s="294"/>
      <c r="L79" s="294"/>
      <c r="M79" s="294"/>
      <c r="N79" s="280"/>
      <c r="O79" s="377"/>
      <c r="P79" s="280"/>
      <c r="Q79" s="280"/>
    </row>
    <row r="80" spans="2:17" s="142" customFormat="1" ht="15.6" hidden="1" customHeight="1" x14ac:dyDescent="0.3">
      <c r="B80" s="353"/>
      <c r="C80" s="356"/>
      <c r="D80" s="356"/>
      <c r="E80" s="356"/>
      <c r="F80" s="356"/>
      <c r="G80" s="356"/>
      <c r="H80" s="356"/>
      <c r="I80" s="294"/>
      <c r="J80" s="294"/>
      <c r="K80" s="294"/>
      <c r="L80" s="294"/>
      <c r="M80" s="294"/>
      <c r="N80" s="280"/>
      <c r="O80" s="377"/>
      <c r="P80" s="280"/>
      <c r="Q80" s="280"/>
    </row>
    <row r="81" spans="2:17" s="142" customFormat="1" ht="18.600000000000001" hidden="1" customHeight="1" x14ac:dyDescent="0.3">
      <c r="B81" s="353"/>
      <c r="C81" s="356"/>
      <c r="D81" s="356"/>
      <c r="E81" s="356"/>
      <c r="F81" s="356"/>
      <c r="G81" s="356"/>
      <c r="H81" s="356"/>
      <c r="I81" s="294"/>
      <c r="J81" s="294"/>
      <c r="K81" s="294"/>
      <c r="L81" s="294"/>
      <c r="M81" s="294"/>
      <c r="N81" s="280"/>
      <c r="O81" s="377"/>
      <c r="P81" s="280"/>
      <c r="Q81" s="280"/>
    </row>
    <row r="82" spans="2:17" s="142" customFormat="1" ht="15.6" hidden="1" customHeight="1" x14ac:dyDescent="0.3">
      <c r="B82" s="353"/>
      <c r="C82" s="356"/>
      <c r="D82" s="356"/>
      <c r="E82" s="356"/>
      <c r="F82" s="356"/>
      <c r="G82" s="356"/>
      <c r="H82" s="356"/>
      <c r="I82" s="294"/>
      <c r="J82" s="294"/>
      <c r="K82" s="294"/>
      <c r="L82" s="294"/>
      <c r="M82" s="294"/>
      <c r="N82" s="280"/>
      <c r="O82" s="377"/>
      <c r="P82" s="280"/>
      <c r="Q82" s="280"/>
    </row>
    <row r="83" spans="2:17" s="142" customFormat="1" ht="33.6" hidden="1" customHeight="1" x14ac:dyDescent="0.3">
      <c r="B83" s="353"/>
      <c r="C83" s="356"/>
      <c r="D83" s="356"/>
      <c r="E83" s="356"/>
      <c r="F83" s="356"/>
      <c r="G83" s="356"/>
      <c r="H83" s="356"/>
      <c r="I83" s="294"/>
      <c r="J83" s="294"/>
      <c r="K83" s="294"/>
      <c r="L83" s="294"/>
      <c r="M83" s="294"/>
      <c r="N83" s="280"/>
      <c r="O83" s="377"/>
      <c r="P83" s="280"/>
      <c r="Q83" s="280"/>
    </row>
    <row r="84" spans="2:17" s="142" customFormat="1" ht="15.6" hidden="1" customHeight="1" x14ac:dyDescent="0.3">
      <c r="B84" s="353"/>
      <c r="C84" s="356"/>
      <c r="D84" s="356"/>
      <c r="E84" s="356"/>
      <c r="F84" s="356"/>
      <c r="G84" s="356"/>
      <c r="H84" s="356"/>
      <c r="I84" s="294"/>
      <c r="J84" s="294"/>
      <c r="K84" s="294"/>
      <c r="L84" s="294"/>
      <c r="M84" s="294"/>
      <c r="N84" s="280"/>
      <c r="O84" s="377"/>
      <c r="P84" s="280"/>
      <c r="Q84" s="280"/>
    </row>
    <row r="85" spans="2:17" s="142" customFormat="1" ht="24" hidden="1" customHeight="1" x14ac:dyDescent="0.3">
      <c r="B85" s="353"/>
      <c r="C85" s="356"/>
      <c r="D85" s="356"/>
      <c r="E85" s="356"/>
      <c r="F85" s="356"/>
      <c r="G85" s="356"/>
      <c r="H85" s="356"/>
      <c r="I85" s="294"/>
      <c r="J85" s="294"/>
      <c r="K85" s="294"/>
      <c r="L85" s="294"/>
      <c r="M85" s="294"/>
      <c r="N85" s="280"/>
      <c r="O85" s="377"/>
      <c r="P85" s="280"/>
      <c r="Q85" s="280"/>
    </row>
    <row r="86" spans="2:17" s="142" customFormat="1" ht="15.6" hidden="1" customHeight="1" x14ac:dyDescent="0.3">
      <c r="B86" s="353"/>
      <c r="C86" s="356"/>
      <c r="D86" s="356"/>
      <c r="E86" s="356"/>
      <c r="F86" s="356"/>
      <c r="G86" s="356"/>
      <c r="H86" s="356"/>
      <c r="I86" s="294"/>
      <c r="J86" s="294"/>
      <c r="K86" s="294"/>
      <c r="L86" s="294"/>
      <c r="M86" s="294"/>
      <c r="N86" s="281"/>
      <c r="O86" s="378"/>
      <c r="P86" s="280"/>
      <c r="Q86" s="281"/>
    </row>
    <row r="87" spans="2:17" s="142" customFormat="1" ht="22.35" customHeight="1" x14ac:dyDescent="0.3">
      <c r="B87" s="352" t="s">
        <v>388</v>
      </c>
      <c r="C87" s="355" t="s">
        <v>20</v>
      </c>
      <c r="D87" s="352" t="s">
        <v>389</v>
      </c>
      <c r="E87" s="352" t="s">
        <v>20</v>
      </c>
      <c r="F87" s="355" t="s">
        <v>20</v>
      </c>
      <c r="G87" s="352" t="s">
        <v>270</v>
      </c>
      <c r="H87" s="355" t="s">
        <v>20</v>
      </c>
      <c r="I87" s="290">
        <f>L87+M87+K87</f>
        <v>3479396.29</v>
      </c>
      <c r="J87" s="301">
        <v>0</v>
      </c>
      <c r="K87" s="301">
        <v>0</v>
      </c>
      <c r="L87" s="290">
        <v>1486692.27</v>
      </c>
      <c r="M87" s="290">
        <v>1992704.02</v>
      </c>
      <c r="N87" s="245" t="s">
        <v>376</v>
      </c>
      <c r="O87" s="13">
        <v>12.218</v>
      </c>
      <c r="P87" s="279" t="s">
        <v>288</v>
      </c>
      <c r="Q87" s="279" t="s">
        <v>375</v>
      </c>
    </row>
    <row r="88" spans="2:17" s="142" customFormat="1" ht="15.6" x14ac:dyDescent="0.3">
      <c r="B88" s="353"/>
      <c r="C88" s="356"/>
      <c r="D88" s="353"/>
      <c r="E88" s="353"/>
      <c r="F88" s="356"/>
      <c r="G88" s="353"/>
      <c r="H88" s="356"/>
      <c r="I88" s="291"/>
      <c r="J88" s="302"/>
      <c r="K88" s="302"/>
      <c r="L88" s="291"/>
      <c r="M88" s="291"/>
      <c r="N88" s="252"/>
      <c r="O88" s="12" t="s">
        <v>42</v>
      </c>
      <c r="P88" s="280"/>
      <c r="Q88" s="280"/>
    </row>
    <row r="89" spans="2:17" s="142" customFormat="1" ht="23.1" customHeight="1" x14ac:dyDescent="0.3">
      <c r="B89" s="353"/>
      <c r="C89" s="356"/>
      <c r="D89" s="353"/>
      <c r="E89" s="353"/>
      <c r="F89" s="356"/>
      <c r="G89" s="353"/>
      <c r="H89" s="356"/>
      <c r="I89" s="291"/>
      <c r="J89" s="302"/>
      <c r="K89" s="302"/>
      <c r="L89" s="291"/>
      <c r="M89" s="291"/>
      <c r="N89" s="245" t="s">
        <v>377</v>
      </c>
      <c r="O89" s="13">
        <v>660</v>
      </c>
      <c r="P89" s="280"/>
      <c r="Q89" s="280"/>
    </row>
    <row r="90" spans="2:17" s="142" customFormat="1" ht="15.6" x14ac:dyDescent="0.3">
      <c r="B90" s="353"/>
      <c r="C90" s="356"/>
      <c r="D90" s="353"/>
      <c r="E90" s="353"/>
      <c r="F90" s="356"/>
      <c r="G90" s="353"/>
      <c r="H90" s="356"/>
      <c r="I90" s="291"/>
      <c r="J90" s="302"/>
      <c r="K90" s="302"/>
      <c r="L90" s="291"/>
      <c r="M90" s="291"/>
      <c r="N90" s="252"/>
      <c r="O90" s="12" t="s">
        <v>42</v>
      </c>
      <c r="P90" s="280"/>
      <c r="Q90" s="280"/>
    </row>
    <row r="91" spans="2:17" s="142" customFormat="1" ht="15.6" x14ac:dyDescent="0.3">
      <c r="B91" s="353"/>
      <c r="C91" s="356"/>
      <c r="D91" s="353"/>
      <c r="E91" s="353"/>
      <c r="F91" s="356"/>
      <c r="G91" s="353"/>
      <c r="H91" s="356"/>
      <c r="I91" s="291"/>
      <c r="J91" s="302"/>
      <c r="K91" s="302"/>
      <c r="L91" s="291"/>
      <c r="M91" s="291"/>
      <c r="N91" s="245" t="s">
        <v>379</v>
      </c>
      <c r="O91" s="220">
        <v>394</v>
      </c>
      <c r="P91" s="280"/>
      <c r="Q91" s="280"/>
    </row>
    <row r="92" spans="2:17" s="142" customFormat="1" ht="32.1" customHeight="1" x14ac:dyDescent="0.3">
      <c r="B92" s="353"/>
      <c r="C92" s="356"/>
      <c r="D92" s="353"/>
      <c r="E92" s="353"/>
      <c r="F92" s="356"/>
      <c r="G92" s="353"/>
      <c r="H92" s="356"/>
      <c r="I92" s="291"/>
      <c r="J92" s="302"/>
      <c r="K92" s="302"/>
      <c r="L92" s="291"/>
      <c r="M92" s="291"/>
      <c r="N92" s="252"/>
      <c r="O92" s="12" t="s">
        <v>42</v>
      </c>
      <c r="P92" s="280"/>
      <c r="Q92" s="280"/>
    </row>
    <row r="93" spans="2:17" s="142" customFormat="1" ht="14.4" customHeight="1" x14ac:dyDescent="0.3">
      <c r="B93" s="352" t="s">
        <v>390</v>
      </c>
      <c r="C93" s="355" t="s">
        <v>20</v>
      </c>
      <c r="D93" s="352" t="s">
        <v>391</v>
      </c>
      <c r="E93" s="352" t="s">
        <v>272</v>
      </c>
      <c r="F93" s="355" t="s">
        <v>20</v>
      </c>
      <c r="G93" s="352" t="s">
        <v>270</v>
      </c>
      <c r="H93" s="355" t="s">
        <v>20</v>
      </c>
      <c r="I93" s="290">
        <f>SUM(J93:M97)</f>
        <v>5750660</v>
      </c>
      <c r="J93" s="287">
        <v>0</v>
      </c>
      <c r="K93" s="287">
        <v>0</v>
      </c>
      <c r="L93" s="290">
        <v>2875330</v>
      </c>
      <c r="M93" s="290">
        <v>2875330</v>
      </c>
      <c r="N93" s="245" t="s">
        <v>377</v>
      </c>
      <c r="O93" s="340">
        <v>1928</v>
      </c>
      <c r="P93" s="279" t="s">
        <v>392</v>
      </c>
      <c r="Q93" s="279" t="s">
        <v>375</v>
      </c>
    </row>
    <row r="94" spans="2:17" s="142" customFormat="1" ht="7.2" customHeight="1" x14ac:dyDescent="0.3">
      <c r="B94" s="353"/>
      <c r="C94" s="356"/>
      <c r="D94" s="353"/>
      <c r="E94" s="353"/>
      <c r="F94" s="356"/>
      <c r="G94" s="353"/>
      <c r="H94" s="356"/>
      <c r="I94" s="291"/>
      <c r="J94" s="288"/>
      <c r="K94" s="288"/>
      <c r="L94" s="291"/>
      <c r="M94" s="291"/>
      <c r="N94" s="246"/>
      <c r="O94" s="360"/>
      <c r="P94" s="280"/>
      <c r="Q94" s="280"/>
    </row>
    <row r="95" spans="2:17" s="142" customFormat="1" ht="15.6" x14ac:dyDescent="0.3">
      <c r="B95" s="353"/>
      <c r="C95" s="356"/>
      <c r="D95" s="353"/>
      <c r="E95" s="353"/>
      <c r="F95" s="356"/>
      <c r="G95" s="353"/>
      <c r="H95" s="356"/>
      <c r="I95" s="291"/>
      <c r="J95" s="288"/>
      <c r="K95" s="288"/>
      <c r="L95" s="291"/>
      <c r="M95" s="291"/>
      <c r="N95" s="252"/>
      <c r="O95" s="12" t="s">
        <v>42</v>
      </c>
      <c r="P95" s="280"/>
      <c r="Q95" s="280"/>
    </row>
    <row r="96" spans="2:17" s="142" customFormat="1" ht="15.6" x14ac:dyDescent="0.3">
      <c r="B96" s="353"/>
      <c r="C96" s="356"/>
      <c r="D96" s="353"/>
      <c r="E96" s="353"/>
      <c r="F96" s="356"/>
      <c r="G96" s="353"/>
      <c r="H96" s="356"/>
      <c r="I96" s="291"/>
      <c r="J96" s="288"/>
      <c r="K96" s="288"/>
      <c r="L96" s="291"/>
      <c r="M96" s="291"/>
      <c r="N96" s="245" t="s">
        <v>379</v>
      </c>
      <c r="O96" s="14">
        <v>1470</v>
      </c>
      <c r="P96" s="280"/>
      <c r="Q96" s="280"/>
    </row>
    <row r="97" spans="2:17" s="142" customFormat="1" ht="61.95" customHeight="1" x14ac:dyDescent="0.3">
      <c r="B97" s="353"/>
      <c r="C97" s="356"/>
      <c r="D97" s="353"/>
      <c r="E97" s="353"/>
      <c r="F97" s="356"/>
      <c r="G97" s="353"/>
      <c r="H97" s="356"/>
      <c r="I97" s="291"/>
      <c r="J97" s="288"/>
      <c r="K97" s="288"/>
      <c r="L97" s="291"/>
      <c r="M97" s="291"/>
      <c r="N97" s="252"/>
      <c r="O97" s="12" t="s">
        <v>42</v>
      </c>
      <c r="P97" s="280"/>
      <c r="Q97" s="280"/>
    </row>
    <row r="98" spans="2:17" s="142" customFormat="1" ht="17.100000000000001" customHeight="1" x14ac:dyDescent="0.3">
      <c r="B98" s="352" t="s">
        <v>393</v>
      </c>
      <c r="C98" s="355" t="s">
        <v>20</v>
      </c>
      <c r="D98" s="352" t="s">
        <v>394</v>
      </c>
      <c r="E98" s="352" t="s">
        <v>291</v>
      </c>
      <c r="F98" s="355" t="s">
        <v>20</v>
      </c>
      <c r="G98" s="352" t="s">
        <v>270</v>
      </c>
      <c r="H98" s="355" t="s">
        <v>20</v>
      </c>
      <c r="I98" s="290">
        <f>SUM(J98:M102)</f>
        <v>10706117.77</v>
      </c>
      <c r="J98" s="301">
        <v>0</v>
      </c>
      <c r="K98" s="301">
        <v>0</v>
      </c>
      <c r="L98" s="290">
        <v>4568303.7</v>
      </c>
      <c r="M98" s="290">
        <v>6137814.0700000003</v>
      </c>
      <c r="N98" s="245" t="s">
        <v>374</v>
      </c>
      <c r="O98" s="13">
        <v>21.49</v>
      </c>
      <c r="P98" s="279" t="s">
        <v>288</v>
      </c>
      <c r="Q98" s="279" t="s">
        <v>375</v>
      </c>
    </row>
    <row r="99" spans="2:17" s="142" customFormat="1" ht="29.4" customHeight="1" x14ac:dyDescent="0.3">
      <c r="B99" s="353"/>
      <c r="C99" s="356"/>
      <c r="D99" s="353"/>
      <c r="E99" s="353"/>
      <c r="F99" s="356"/>
      <c r="G99" s="353"/>
      <c r="H99" s="356"/>
      <c r="I99" s="291"/>
      <c r="J99" s="302"/>
      <c r="K99" s="302"/>
      <c r="L99" s="291"/>
      <c r="M99" s="291"/>
      <c r="N99" s="252"/>
      <c r="O99" s="12" t="s">
        <v>42</v>
      </c>
      <c r="P99" s="280"/>
      <c r="Q99" s="280"/>
    </row>
    <row r="100" spans="2:17" s="142" customFormat="1" ht="23.1" customHeight="1" x14ac:dyDescent="0.3">
      <c r="B100" s="353"/>
      <c r="C100" s="356"/>
      <c r="D100" s="353"/>
      <c r="E100" s="353"/>
      <c r="F100" s="356"/>
      <c r="G100" s="353"/>
      <c r="H100" s="356"/>
      <c r="I100" s="291"/>
      <c r="J100" s="302"/>
      <c r="K100" s="302"/>
      <c r="L100" s="291"/>
      <c r="M100" s="291"/>
      <c r="N100" s="245" t="s">
        <v>376</v>
      </c>
      <c r="O100" s="221">
        <v>21.6</v>
      </c>
      <c r="P100" s="280"/>
      <c r="Q100" s="280"/>
    </row>
    <row r="101" spans="2:17" s="142" customFormat="1" ht="17.399999999999999" customHeight="1" x14ac:dyDescent="0.3">
      <c r="B101" s="353"/>
      <c r="C101" s="356"/>
      <c r="D101" s="353"/>
      <c r="E101" s="353"/>
      <c r="F101" s="356"/>
      <c r="G101" s="353"/>
      <c r="H101" s="356"/>
      <c r="I101" s="291"/>
      <c r="J101" s="302"/>
      <c r="K101" s="302"/>
      <c r="L101" s="291"/>
      <c r="M101" s="291"/>
      <c r="N101" s="252"/>
      <c r="O101" s="12" t="s">
        <v>42</v>
      </c>
      <c r="P101" s="280"/>
      <c r="Q101" s="280"/>
    </row>
    <row r="102" spans="2:17" s="142" customFormat="1" ht="19.350000000000001" customHeight="1" x14ac:dyDescent="0.3">
      <c r="B102" s="353"/>
      <c r="C102" s="356"/>
      <c r="D102" s="353"/>
      <c r="E102" s="353"/>
      <c r="F102" s="356"/>
      <c r="G102" s="353"/>
      <c r="H102" s="356"/>
      <c r="I102" s="291"/>
      <c r="J102" s="302"/>
      <c r="K102" s="302"/>
      <c r="L102" s="291"/>
      <c r="M102" s="291"/>
      <c r="N102" s="245" t="s">
        <v>378</v>
      </c>
      <c r="O102" s="13">
        <v>739</v>
      </c>
      <c r="P102" s="280"/>
      <c r="Q102" s="280"/>
    </row>
    <row r="103" spans="2:17" s="142" customFormat="1" ht="34.35" customHeight="1" x14ac:dyDescent="0.3">
      <c r="B103" s="353"/>
      <c r="C103" s="356"/>
      <c r="D103" s="353"/>
      <c r="E103" s="353"/>
      <c r="F103" s="356"/>
      <c r="G103" s="353"/>
      <c r="H103" s="356"/>
      <c r="I103" s="291"/>
      <c r="J103" s="302"/>
      <c r="K103" s="302"/>
      <c r="L103" s="291"/>
      <c r="M103" s="291"/>
      <c r="N103" s="252"/>
      <c r="O103" s="26" t="s">
        <v>42</v>
      </c>
      <c r="P103" s="280"/>
      <c r="Q103" s="280"/>
    </row>
    <row r="104" spans="2:17" s="142" customFormat="1" ht="23.4" customHeight="1" x14ac:dyDescent="0.3">
      <c r="B104" s="353"/>
      <c r="C104" s="356"/>
      <c r="D104" s="353"/>
      <c r="E104" s="353"/>
      <c r="F104" s="356"/>
      <c r="G104" s="353"/>
      <c r="H104" s="356"/>
      <c r="I104" s="291"/>
      <c r="J104" s="302"/>
      <c r="K104" s="302"/>
      <c r="L104" s="291"/>
      <c r="M104" s="291"/>
      <c r="N104" s="266" t="s">
        <v>379</v>
      </c>
      <c r="O104" s="185">
        <v>780</v>
      </c>
      <c r="P104" s="358"/>
      <c r="Q104" s="280"/>
    </row>
    <row r="105" spans="2:17" s="142" customFormat="1" ht="26.4" customHeight="1" x14ac:dyDescent="0.3">
      <c r="B105" s="354"/>
      <c r="C105" s="357"/>
      <c r="D105" s="354"/>
      <c r="E105" s="354"/>
      <c r="F105" s="357"/>
      <c r="G105" s="354"/>
      <c r="H105" s="357"/>
      <c r="I105" s="292"/>
      <c r="J105" s="303"/>
      <c r="K105" s="303"/>
      <c r="L105" s="292"/>
      <c r="M105" s="292"/>
      <c r="N105" s="267"/>
      <c r="O105" s="26" t="s">
        <v>42</v>
      </c>
      <c r="P105" s="359"/>
      <c r="Q105" s="281"/>
    </row>
    <row r="106" spans="2:17" s="142" customFormat="1" ht="13.95" customHeight="1" x14ac:dyDescent="0.3">
      <c r="B106" s="352" t="s">
        <v>395</v>
      </c>
      <c r="C106" s="355" t="s">
        <v>20</v>
      </c>
      <c r="D106" s="352" t="s">
        <v>396</v>
      </c>
      <c r="E106" s="352" t="s">
        <v>286</v>
      </c>
      <c r="F106" s="355" t="s">
        <v>20</v>
      </c>
      <c r="G106" s="352" t="s">
        <v>270</v>
      </c>
      <c r="H106" s="355" t="s">
        <v>20</v>
      </c>
      <c r="I106" s="290">
        <f>SUM(J106:M117)</f>
        <v>13174362</v>
      </c>
      <c r="J106" s="287">
        <v>0</v>
      </c>
      <c r="K106" s="304">
        <v>0</v>
      </c>
      <c r="L106" s="304">
        <v>6587181</v>
      </c>
      <c r="M106" s="304">
        <v>6587181</v>
      </c>
      <c r="N106" s="245" t="s">
        <v>374</v>
      </c>
      <c r="O106" s="13">
        <v>16.399999999999999</v>
      </c>
      <c r="P106" s="279" t="s">
        <v>397</v>
      </c>
      <c r="Q106" s="279" t="s">
        <v>375</v>
      </c>
    </row>
    <row r="107" spans="2:17" s="142" customFormat="1" ht="16.95" customHeight="1" x14ac:dyDescent="0.3">
      <c r="B107" s="353"/>
      <c r="C107" s="356"/>
      <c r="D107" s="353"/>
      <c r="E107" s="353"/>
      <c r="F107" s="356"/>
      <c r="G107" s="353"/>
      <c r="H107" s="356"/>
      <c r="I107" s="291"/>
      <c r="J107" s="288"/>
      <c r="K107" s="305"/>
      <c r="L107" s="305"/>
      <c r="M107" s="305"/>
      <c r="N107" s="252"/>
      <c r="O107" s="12" t="s">
        <v>42</v>
      </c>
      <c r="P107" s="280"/>
      <c r="Q107" s="280"/>
    </row>
    <row r="108" spans="2:17" s="142" customFormat="1" ht="16.2" customHeight="1" x14ac:dyDescent="0.3">
      <c r="B108" s="353"/>
      <c r="C108" s="356"/>
      <c r="D108" s="353"/>
      <c r="E108" s="353"/>
      <c r="F108" s="356"/>
      <c r="G108" s="353"/>
      <c r="H108" s="356"/>
      <c r="I108" s="291"/>
      <c r="J108" s="288"/>
      <c r="K108" s="305"/>
      <c r="L108" s="305"/>
      <c r="M108" s="305"/>
      <c r="N108" s="245" t="s">
        <v>376</v>
      </c>
      <c r="O108" s="31">
        <v>21.82</v>
      </c>
      <c r="P108" s="280"/>
      <c r="Q108" s="280"/>
    </row>
    <row r="109" spans="2:17" s="142" customFormat="1" ht="18" customHeight="1" x14ac:dyDescent="0.3">
      <c r="B109" s="353"/>
      <c r="C109" s="356"/>
      <c r="D109" s="353"/>
      <c r="E109" s="353"/>
      <c r="F109" s="356"/>
      <c r="G109" s="353"/>
      <c r="H109" s="356"/>
      <c r="I109" s="291"/>
      <c r="J109" s="288"/>
      <c r="K109" s="305"/>
      <c r="L109" s="305"/>
      <c r="M109" s="305"/>
      <c r="N109" s="252"/>
      <c r="O109" s="12" t="s">
        <v>42</v>
      </c>
      <c r="P109" s="280"/>
      <c r="Q109" s="280"/>
    </row>
    <row r="110" spans="2:17" s="142" customFormat="1" ht="18" customHeight="1" x14ac:dyDescent="0.3">
      <c r="B110" s="353"/>
      <c r="C110" s="356"/>
      <c r="D110" s="353"/>
      <c r="E110" s="353"/>
      <c r="F110" s="356"/>
      <c r="G110" s="353"/>
      <c r="H110" s="356"/>
      <c r="I110" s="291"/>
      <c r="J110" s="288"/>
      <c r="K110" s="305"/>
      <c r="L110" s="305"/>
      <c r="M110" s="305"/>
      <c r="N110" s="245" t="s">
        <v>377</v>
      </c>
      <c r="O110" s="14">
        <v>3106</v>
      </c>
      <c r="P110" s="280"/>
      <c r="Q110" s="280"/>
    </row>
    <row r="111" spans="2:17" s="142" customFormat="1" ht="15" customHeight="1" x14ac:dyDescent="0.3">
      <c r="B111" s="353"/>
      <c r="C111" s="356"/>
      <c r="D111" s="353"/>
      <c r="E111" s="353"/>
      <c r="F111" s="356"/>
      <c r="G111" s="353"/>
      <c r="H111" s="356"/>
      <c r="I111" s="291"/>
      <c r="J111" s="288"/>
      <c r="K111" s="305"/>
      <c r="L111" s="305"/>
      <c r="M111" s="305"/>
      <c r="N111" s="252"/>
      <c r="O111" s="12" t="s">
        <v>42</v>
      </c>
      <c r="P111" s="280"/>
      <c r="Q111" s="280"/>
    </row>
    <row r="112" spans="2:17" s="142" customFormat="1" ht="16.2" customHeight="1" x14ac:dyDescent="0.3">
      <c r="B112" s="353"/>
      <c r="C112" s="356"/>
      <c r="D112" s="353"/>
      <c r="E112" s="353"/>
      <c r="F112" s="356"/>
      <c r="G112" s="353"/>
      <c r="H112" s="356"/>
      <c r="I112" s="291"/>
      <c r="J112" s="288"/>
      <c r="K112" s="305"/>
      <c r="L112" s="305"/>
      <c r="M112" s="305"/>
      <c r="N112" s="245" t="s">
        <v>378</v>
      </c>
      <c r="O112" s="14">
        <v>928</v>
      </c>
      <c r="P112" s="280"/>
      <c r="Q112" s="280"/>
    </row>
    <row r="113" spans="2:17" s="142" customFormat="1" ht="33" customHeight="1" x14ac:dyDescent="0.3">
      <c r="B113" s="353"/>
      <c r="C113" s="356"/>
      <c r="D113" s="353"/>
      <c r="E113" s="353"/>
      <c r="F113" s="356"/>
      <c r="G113" s="353"/>
      <c r="H113" s="356"/>
      <c r="I113" s="291"/>
      <c r="J113" s="288"/>
      <c r="K113" s="305"/>
      <c r="L113" s="305"/>
      <c r="M113" s="305"/>
      <c r="N113" s="252"/>
      <c r="O113" s="12" t="s">
        <v>42</v>
      </c>
      <c r="P113" s="280"/>
      <c r="Q113" s="280"/>
    </row>
    <row r="114" spans="2:17" s="142" customFormat="1" ht="18" customHeight="1" x14ac:dyDescent="0.3">
      <c r="B114" s="353"/>
      <c r="C114" s="356"/>
      <c r="D114" s="353"/>
      <c r="E114" s="353"/>
      <c r="F114" s="356"/>
      <c r="G114" s="353"/>
      <c r="H114" s="356"/>
      <c r="I114" s="291"/>
      <c r="J114" s="288"/>
      <c r="K114" s="305"/>
      <c r="L114" s="305"/>
      <c r="M114" s="305"/>
      <c r="N114" s="245" t="s">
        <v>379</v>
      </c>
      <c r="O114" s="14">
        <v>2972</v>
      </c>
      <c r="P114" s="280"/>
      <c r="Q114" s="280"/>
    </row>
    <row r="115" spans="2:17" s="142" customFormat="1" ht="28.2" customHeight="1" x14ac:dyDescent="0.3">
      <c r="B115" s="353"/>
      <c r="C115" s="356"/>
      <c r="D115" s="353"/>
      <c r="E115" s="353"/>
      <c r="F115" s="356"/>
      <c r="G115" s="353"/>
      <c r="H115" s="356"/>
      <c r="I115" s="291"/>
      <c r="J115" s="288"/>
      <c r="K115" s="305"/>
      <c r="L115" s="305"/>
      <c r="M115" s="305"/>
      <c r="N115" s="252"/>
      <c r="O115" s="12" t="s">
        <v>42</v>
      </c>
      <c r="P115" s="280"/>
      <c r="Q115" s="280"/>
    </row>
    <row r="116" spans="2:17" s="142" customFormat="1" ht="17.399999999999999" customHeight="1" x14ac:dyDescent="0.3">
      <c r="B116" s="353"/>
      <c r="C116" s="356"/>
      <c r="D116" s="353"/>
      <c r="E116" s="353"/>
      <c r="F116" s="356"/>
      <c r="G116" s="353"/>
      <c r="H116" s="356"/>
      <c r="I116" s="291"/>
      <c r="J116" s="288"/>
      <c r="K116" s="305"/>
      <c r="L116" s="305"/>
      <c r="M116" s="305"/>
      <c r="N116" s="245" t="s">
        <v>380</v>
      </c>
      <c r="O116" s="220">
        <v>150</v>
      </c>
      <c r="P116" s="280"/>
      <c r="Q116" s="280"/>
    </row>
    <row r="117" spans="2:17" s="142" customFormat="1" ht="16.95" customHeight="1" x14ac:dyDescent="0.3">
      <c r="B117" s="353"/>
      <c r="C117" s="356"/>
      <c r="D117" s="353"/>
      <c r="E117" s="353"/>
      <c r="F117" s="356"/>
      <c r="G117" s="353"/>
      <c r="H117" s="356"/>
      <c r="I117" s="291"/>
      <c r="J117" s="288"/>
      <c r="K117" s="305"/>
      <c r="L117" s="305"/>
      <c r="M117" s="305"/>
      <c r="N117" s="252"/>
      <c r="O117" s="12" t="s">
        <v>42</v>
      </c>
      <c r="P117" s="280"/>
      <c r="Q117" s="281"/>
    </row>
    <row r="118" spans="2:17" s="142" customFormat="1" ht="15.6" x14ac:dyDescent="0.3">
      <c r="B118" s="350" t="s">
        <v>314</v>
      </c>
      <c r="C118" s="350"/>
      <c r="D118" s="350"/>
      <c r="E118" s="350"/>
      <c r="F118" s="350"/>
      <c r="G118" s="350"/>
      <c r="H118" s="350"/>
      <c r="I118" s="10">
        <f>SUM(I51:I117)</f>
        <v>66665610.129999995</v>
      </c>
      <c r="J118" s="10">
        <f t="shared" ref="J118:M118" si="1">SUM(J51:J117)</f>
        <v>0</v>
      </c>
      <c r="K118" s="10">
        <f t="shared" si="1"/>
        <v>0</v>
      </c>
      <c r="L118" s="222">
        <f t="shared" si="1"/>
        <v>28395506.959999997</v>
      </c>
      <c r="M118" s="10">
        <f t="shared" si="1"/>
        <v>38270103.170000002</v>
      </c>
      <c r="N118" s="346"/>
      <c r="O118" s="351"/>
      <c r="P118" s="346"/>
      <c r="Q118" s="346"/>
    </row>
    <row r="119" spans="2:17" s="142" customFormat="1" ht="15.6" x14ac:dyDescent="0.3">
      <c r="B119" s="379" t="s">
        <v>398</v>
      </c>
      <c r="C119" s="379"/>
      <c r="D119" s="379"/>
      <c r="E119" s="379"/>
      <c r="F119" s="379"/>
      <c r="G119" s="379"/>
      <c r="H119" s="379"/>
      <c r="I119" s="379"/>
      <c r="J119" s="379"/>
      <c r="K119" s="379"/>
      <c r="L119" s="379"/>
      <c r="M119" s="379"/>
      <c r="N119" s="379"/>
      <c r="O119" s="379"/>
      <c r="P119" s="379"/>
      <c r="Q119" s="379"/>
    </row>
    <row r="121" spans="2:17" ht="15.6" x14ac:dyDescent="0.3">
      <c r="B121" s="307" t="s">
        <v>399</v>
      </c>
      <c r="C121" s="307"/>
      <c r="D121" s="307"/>
      <c r="E121" s="307"/>
    </row>
    <row r="122" spans="2:17" ht="35.4" customHeight="1" x14ac:dyDescent="0.3">
      <c r="B122" s="11" t="s">
        <v>3</v>
      </c>
      <c r="C122" s="249" t="s">
        <v>317</v>
      </c>
      <c r="D122" s="249"/>
      <c r="E122" s="249"/>
      <c r="F122" s="250" t="s">
        <v>318</v>
      </c>
      <c r="G122" s="250"/>
      <c r="H122" s="250"/>
      <c r="I122" s="250"/>
      <c r="J122" s="249" t="s">
        <v>319</v>
      </c>
      <c r="K122" s="250"/>
      <c r="L122" s="250"/>
      <c r="M122" s="250"/>
    </row>
    <row r="123" spans="2:17" ht="15.6" x14ac:dyDescent="0.3">
      <c r="B123" s="4">
        <v>1</v>
      </c>
      <c r="C123" s="283">
        <v>2</v>
      </c>
      <c r="D123" s="283"/>
      <c r="E123" s="283"/>
      <c r="F123" s="283">
        <v>3</v>
      </c>
      <c r="G123" s="283"/>
      <c r="H123" s="283"/>
      <c r="I123" s="283"/>
      <c r="J123" s="283">
        <v>4</v>
      </c>
      <c r="K123" s="283"/>
      <c r="L123" s="283"/>
      <c r="M123" s="283"/>
    </row>
    <row r="124" spans="2:17" ht="15.6" x14ac:dyDescent="0.3">
      <c r="B124" s="8" t="s">
        <v>20</v>
      </c>
      <c r="C124" s="320" t="s">
        <v>20</v>
      </c>
      <c r="D124" s="320"/>
      <c r="E124" s="320"/>
      <c r="F124" s="320" t="s">
        <v>20</v>
      </c>
      <c r="G124" s="320"/>
      <c r="H124" s="320"/>
      <c r="I124" s="320"/>
      <c r="J124" s="320" t="s">
        <v>20</v>
      </c>
      <c r="K124" s="320"/>
      <c r="L124" s="320"/>
      <c r="M124" s="320"/>
    </row>
    <row r="126" spans="2:17" ht="15.6" x14ac:dyDescent="0.3">
      <c r="B126" s="307" t="s">
        <v>400</v>
      </c>
      <c r="C126" s="307"/>
      <c r="D126" s="307"/>
      <c r="E126" s="307"/>
      <c r="F126" s="307"/>
    </row>
    <row r="127" spans="2:17" ht="33.6" customHeight="1" x14ac:dyDescent="0.3">
      <c r="B127" s="11" t="s">
        <v>3</v>
      </c>
      <c r="C127" s="250" t="s">
        <v>321</v>
      </c>
      <c r="D127" s="250"/>
      <c r="E127" s="250"/>
      <c r="F127" s="250" t="s">
        <v>318</v>
      </c>
      <c r="G127" s="250"/>
      <c r="H127" s="250"/>
      <c r="I127" s="250"/>
      <c r="J127" s="249" t="s">
        <v>322</v>
      </c>
      <c r="K127" s="250"/>
      <c r="L127" s="250"/>
      <c r="M127" s="250"/>
    </row>
    <row r="128" spans="2:17" ht="15.6" x14ac:dyDescent="0.3">
      <c r="B128" s="4">
        <v>1</v>
      </c>
      <c r="C128" s="283">
        <v>2</v>
      </c>
      <c r="D128" s="283"/>
      <c r="E128" s="283"/>
      <c r="F128" s="283">
        <v>3</v>
      </c>
      <c r="G128" s="283"/>
      <c r="H128" s="283"/>
      <c r="I128" s="283"/>
      <c r="J128" s="283">
        <v>4</v>
      </c>
      <c r="K128" s="283"/>
      <c r="L128" s="283"/>
      <c r="M128" s="283"/>
    </row>
    <row r="129" spans="2:13" ht="15.6" x14ac:dyDescent="0.3">
      <c r="B129" s="8" t="s">
        <v>20</v>
      </c>
      <c r="C129" s="320" t="s">
        <v>20</v>
      </c>
      <c r="D129" s="320"/>
      <c r="E129" s="320"/>
      <c r="F129" s="320" t="s">
        <v>20</v>
      </c>
      <c r="G129" s="320"/>
      <c r="H129" s="320"/>
      <c r="I129" s="320"/>
      <c r="J129" s="320" t="s">
        <v>20</v>
      </c>
      <c r="K129" s="320"/>
      <c r="L129" s="320"/>
      <c r="M129" s="320"/>
    </row>
    <row r="131" spans="2:13" ht="15.6" x14ac:dyDescent="0.3">
      <c r="B131" s="307" t="s">
        <v>401</v>
      </c>
      <c r="C131" s="307"/>
      <c r="D131" s="307"/>
    </row>
    <row r="132" spans="2:13" ht="38.4" customHeight="1" x14ac:dyDescent="0.3">
      <c r="B132" s="11" t="s">
        <v>3</v>
      </c>
      <c r="C132" s="249" t="s">
        <v>324</v>
      </c>
      <c r="D132" s="249"/>
      <c r="E132" s="249"/>
      <c r="F132" s="309" t="s">
        <v>325</v>
      </c>
      <c r="G132" s="310"/>
      <c r="H132" s="310"/>
      <c r="I132" s="310"/>
      <c r="J132" s="310"/>
      <c r="K132" s="310"/>
      <c r="L132" s="310"/>
      <c r="M132" s="311"/>
    </row>
    <row r="133" spans="2:13" ht="15.6" x14ac:dyDescent="0.3">
      <c r="B133" s="4">
        <v>1</v>
      </c>
      <c r="C133" s="283">
        <v>2</v>
      </c>
      <c r="D133" s="283"/>
      <c r="E133" s="283"/>
      <c r="F133" s="312">
        <v>3</v>
      </c>
      <c r="G133" s="313"/>
      <c r="H133" s="313"/>
      <c r="I133" s="313"/>
      <c r="J133" s="313"/>
      <c r="K133" s="313"/>
      <c r="L133" s="313"/>
      <c r="M133" s="314"/>
    </row>
    <row r="134" spans="2:13" ht="16.350000000000001" customHeight="1" x14ac:dyDescent="0.3">
      <c r="B134" s="8" t="s">
        <v>20</v>
      </c>
      <c r="C134" s="318" t="s">
        <v>20</v>
      </c>
      <c r="D134" s="318"/>
      <c r="E134" s="318"/>
      <c r="F134" s="319" t="s">
        <v>20</v>
      </c>
      <c r="G134" s="316"/>
      <c r="H134" s="316"/>
      <c r="I134" s="316"/>
      <c r="J134" s="316"/>
      <c r="K134" s="316"/>
      <c r="L134" s="316"/>
      <c r="M134" s="317"/>
    </row>
    <row r="136" spans="2:13" ht="15.6" x14ac:dyDescent="0.3">
      <c r="B136" s="307" t="s">
        <v>402</v>
      </c>
      <c r="C136" s="307"/>
      <c r="D136" s="307"/>
      <c r="E136" s="307"/>
      <c r="F136" s="307"/>
      <c r="G136" s="307"/>
    </row>
    <row r="137" spans="2:13" ht="15.6" customHeight="1" x14ac:dyDescent="0.3">
      <c r="B137" s="11" t="s">
        <v>3</v>
      </c>
      <c r="C137" s="309" t="s">
        <v>327</v>
      </c>
      <c r="D137" s="310"/>
      <c r="E137" s="310"/>
      <c r="F137" s="310"/>
      <c r="G137" s="310"/>
      <c r="H137" s="310"/>
      <c r="I137" s="310"/>
      <c r="J137" s="310"/>
      <c r="K137" s="310"/>
      <c r="L137" s="310"/>
      <c r="M137" s="311"/>
    </row>
    <row r="138" spans="2:13" ht="15.6" x14ac:dyDescent="0.3">
      <c r="B138" s="4">
        <v>1</v>
      </c>
      <c r="C138" s="312">
        <v>2</v>
      </c>
      <c r="D138" s="313"/>
      <c r="E138" s="313"/>
      <c r="F138" s="313"/>
      <c r="G138" s="313"/>
      <c r="H138" s="313"/>
      <c r="I138" s="313"/>
      <c r="J138" s="313"/>
      <c r="K138" s="313"/>
      <c r="L138" s="313"/>
      <c r="M138" s="314"/>
    </row>
    <row r="139" spans="2:13" ht="15.6" x14ac:dyDescent="0.3">
      <c r="B139" s="8" t="s">
        <v>20</v>
      </c>
      <c r="C139" s="315" t="s">
        <v>20</v>
      </c>
      <c r="D139" s="316"/>
      <c r="E139" s="316"/>
      <c r="F139" s="316"/>
      <c r="G139" s="316"/>
      <c r="H139" s="316"/>
      <c r="I139" s="316"/>
      <c r="J139" s="316"/>
      <c r="K139" s="316"/>
      <c r="L139" s="316"/>
      <c r="M139" s="317"/>
    </row>
  </sheetData>
  <mergeCells count="270">
    <mergeCell ref="P106:P117"/>
    <mergeCell ref="Q106:Q117"/>
    <mergeCell ref="N75:N86"/>
    <mergeCell ref="O75:O86"/>
    <mergeCell ref="B119:Q119"/>
    <mergeCell ref="K106:K117"/>
    <mergeCell ref="L106:L117"/>
    <mergeCell ref="M106:M117"/>
    <mergeCell ref="N106:N107"/>
    <mergeCell ref="N108:N109"/>
    <mergeCell ref="N110:N111"/>
    <mergeCell ref="N112:N113"/>
    <mergeCell ref="N114:N115"/>
    <mergeCell ref="N116:N117"/>
    <mergeCell ref="B106:B117"/>
    <mergeCell ref="C106:C117"/>
    <mergeCell ref="D106:D117"/>
    <mergeCell ref="E106:E117"/>
    <mergeCell ref="F106:F117"/>
    <mergeCell ref="G106:G117"/>
    <mergeCell ref="H106:H117"/>
    <mergeCell ref="I106:I117"/>
    <mergeCell ref="J106:J117"/>
    <mergeCell ref="B75:B86"/>
    <mergeCell ref="K12:M12"/>
    <mergeCell ref="H13:J13"/>
    <mergeCell ref="B2:Q2"/>
    <mergeCell ref="G4:H4"/>
    <mergeCell ref="I4:N4"/>
    <mergeCell ref="B6:H6"/>
    <mergeCell ref="C9:D9"/>
    <mergeCell ref="E9:G9"/>
    <mergeCell ref="H9:J9"/>
    <mergeCell ref="K9:M9"/>
    <mergeCell ref="B10:B11"/>
    <mergeCell ref="C10:D11"/>
    <mergeCell ref="E10:G11"/>
    <mergeCell ref="H10:J10"/>
    <mergeCell ref="K10:M10"/>
    <mergeCell ref="H11:J11"/>
    <mergeCell ref="K11:M11"/>
    <mergeCell ref="B7:B8"/>
    <mergeCell ref="C7:D8"/>
    <mergeCell ref="E7:G8"/>
    <mergeCell ref="H7:J8"/>
    <mergeCell ref="K7:N7"/>
    <mergeCell ref="K8:M8"/>
    <mergeCell ref="K13:M13"/>
    <mergeCell ref="B23:E23"/>
    <mergeCell ref="F23:H23"/>
    <mergeCell ref="B24:E24"/>
    <mergeCell ref="F24:H24"/>
    <mergeCell ref="B25:E25"/>
    <mergeCell ref="F25:H25"/>
    <mergeCell ref="B20:E20"/>
    <mergeCell ref="F20:H20"/>
    <mergeCell ref="B21:E21"/>
    <mergeCell ref="F21:H21"/>
    <mergeCell ref="B22:E22"/>
    <mergeCell ref="F22:H22"/>
    <mergeCell ref="B16:G16"/>
    <mergeCell ref="B17:E17"/>
    <mergeCell ref="F17:H17"/>
    <mergeCell ref="B18:E18"/>
    <mergeCell ref="F18:H18"/>
    <mergeCell ref="B19:E19"/>
    <mergeCell ref="F19:H19"/>
    <mergeCell ref="B12:B13"/>
    <mergeCell ref="C12:D13"/>
    <mergeCell ref="E12:G13"/>
    <mergeCell ref="H12:J12"/>
    <mergeCell ref="B29:E29"/>
    <mergeCell ref="F29:H29"/>
    <mergeCell ref="B30:E30"/>
    <mergeCell ref="F30:H30"/>
    <mergeCell ref="B31:E31"/>
    <mergeCell ref="F31:H31"/>
    <mergeCell ref="B26:E26"/>
    <mergeCell ref="F26:H26"/>
    <mergeCell ref="B27:E27"/>
    <mergeCell ref="F27:H27"/>
    <mergeCell ref="B28:E28"/>
    <mergeCell ref="F28:H28"/>
    <mergeCell ref="Q35:Q37"/>
    <mergeCell ref="I36:I37"/>
    <mergeCell ref="J36:L36"/>
    <mergeCell ref="M36:M37"/>
    <mergeCell ref="N36:N37"/>
    <mergeCell ref="O36:O37"/>
    <mergeCell ref="B32:E32"/>
    <mergeCell ref="F32:H32"/>
    <mergeCell ref="B34:H34"/>
    <mergeCell ref="B35:B37"/>
    <mergeCell ref="C35:C37"/>
    <mergeCell ref="D35:D37"/>
    <mergeCell ref="E35:E37"/>
    <mergeCell ref="F35:F37"/>
    <mergeCell ref="G35:G37"/>
    <mergeCell ref="H35:H37"/>
    <mergeCell ref="B39:B50"/>
    <mergeCell ref="C39:C50"/>
    <mergeCell ref="D39:D50"/>
    <mergeCell ref="E39:E50"/>
    <mergeCell ref="F39:F50"/>
    <mergeCell ref="G39:G50"/>
    <mergeCell ref="I35:M35"/>
    <mergeCell ref="N35:O35"/>
    <mergeCell ref="P35:P37"/>
    <mergeCell ref="N39:N40"/>
    <mergeCell ref="P39:P40"/>
    <mergeCell ref="Q39:Q40"/>
    <mergeCell ref="N41:N42"/>
    <mergeCell ref="P41:P42"/>
    <mergeCell ref="Q41:Q42"/>
    <mergeCell ref="H39:H50"/>
    <mergeCell ref="I39:I50"/>
    <mergeCell ref="J39:J50"/>
    <mergeCell ref="K39:K50"/>
    <mergeCell ref="L39:L50"/>
    <mergeCell ref="M39:M50"/>
    <mergeCell ref="N47:N48"/>
    <mergeCell ref="P47:P48"/>
    <mergeCell ref="Q47:Q48"/>
    <mergeCell ref="N49:N50"/>
    <mergeCell ref="P49:P50"/>
    <mergeCell ref="Q49:Q50"/>
    <mergeCell ref="N43:N44"/>
    <mergeCell ref="P43:P44"/>
    <mergeCell ref="Q43:Q44"/>
    <mergeCell ref="N45:N46"/>
    <mergeCell ref="P45:P46"/>
    <mergeCell ref="Q45:Q46"/>
    <mergeCell ref="N51:N52"/>
    <mergeCell ref="N53:N54"/>
    <mergeCell ref="N55:N56"/>
    <mergeCell ref="B63:B74"/>
    <mergeCell ref="C63:C74"/>
    <mergeCell ref="D63:D74"/>
    <mergeCell ref="E63:E74"/>
    <mergeCell ref="F63:F74"/>
    <mergeCell ref="H51:H62"/>
    <mergeCell ref="I51:I62"/>
    <mergeCell ref="J51:J62"/>
    <mergeCell ref="K51:K62"/>
    <mergeCell ref="N57:N58"/>
    <mergeCell ref="L51:L62"/>
    <mergeCell ref="M51:M62"/>
    <mergeCell ref="N59:N60"/>
    <mergeCell ref="N61:N62"/>
    <mergeCell ref="Q63:Q74"/>
    <mergeCell ref="N65:N66"/>
    <mergeCell ref="N67:N68"/>
    <mergeCell ref="N69:N70"/>
    <mergeCell ref="N71:N72"/>
    <mergeCell ref="N73:N74"/>
    <mergeCell ref="G63:G74"/>
    <mergeCell ref="H63:H74"/>
    <mergeCell ref="I63:I74"/>
    <mergeCell ref="J63:J74"/>
    <mergeCell ref="K63:K74"/>
    <mergeCell ref="L63:L74"/>
    <mergeCell ref="C75:C86"/>
    <mergeCell ref="D75:D86"/>
    <mergeCell ref="E75:E86"/>
    <mergeCell ref="F75:F86"/>
    <mergeCell ref="G75:G86"/>
    <mergeCell ref="M63:M74"/>
    <mergeCell ref="N63:N64"/>
    <mergeCell ref="P63:P74"/>
    <mergeCell ref="P75:P86"/>
    <mergeCell ref="Q75:Q86"/>
    <mergeCell ref="H75:H86"/>
    <mergeCell ref="I75:I86"/>
    <mergeCell ref="J75:J86"/>
    <mergeCell ref="K75:K86"/>
    <mergeCell ref="L75:L86"/>
    <mergeCell ref="M75:M86"/>
    <mergeCell ref="Q87:Q92"/>
    <mergeCell ref="N89:N90"/>
    <mergeCell ref="N91:N92"/>
    <mergeCell ref="N87:N88"/>
    <mergeCell ref="P87:P92"/>
    <mergeCell ref="B93:B97"/>
    <mergeCell ref="C93:C97"/>
    <mergeCell ref="D93:D97"/>
    <mergeCell ref="E93:E97"/>
    <mergeCell ref="F93:F97"/>
    <mergeCell ref="J87:J92"/>
    <mergeCell ref="K87:K92"/>
    <mergeCell ref="L87:L92"/>
    <mergeCell ref="M87:M92"/>
    <mergeCell ref="B87:B92"/>
    <mergeCell ref="C87:C92"/>
    <mergeCell ref="D87:D92"/>
    <mergeCell ref="E87:E92"/>
    <mergeCell ref="F87:F92"/>
    <mergeCell ref="G87:G92"/>
    <mergeCell ref="H87:H92"/>
    <mergeCell ref="I87:I92"/>
    <mergeCell ref="M93:M97"/>
    <mergeCell ref="N93:N95"/>
    <mergeCell ref="F98:F105"/>
    <mergeCell ref="G98:G105"/>
    <mergeCell ref="H98:H105"/>
    <mergeCell ref="I98:I105"/>
    <mergeCell ref="J98:J105"/>
    <mergeCell ref="K98:K105"/>
    <mergeCell ref="P93:P97"/>
    <mergeCell ref="Q93:Q97"/>
    <mergeCell ref="N96:N97"/>
    <mergeCell ref="G93:G97"/>
    <mergeCell ref="H93:H97"/>
    <mergeCell ref="I93:I97"/>
    <mergeCell ref="J93:J97"/>
    <mergeCell ref="K93:K97"/>
    <mergeCell ref="L93:L97"/>
    <mergeCell ref="L98:L105"/>
    <mergeCell ref="M98:M105"/>
    <mergeCell ref="N104:N105"/>
    <mergeCell ref="P98:P105"/>
    <mergeCell ref="Q98:Q105"/>
    <mergeCell ref="O93:O94"/>
    <mergeCell ref="C139:M139"/>
    <mergeCell ref="B51:B62"/>
    <mergeCell ref="C51:C62"/>
    <mergeCell ref="D51:D62"/>
    <mergeCell ref="E51:E62"/>
    <mergeCell ref="F51:F62"/>
    <mergeCell ref="G51:G62"/>
    <mergeCell ref="B131:D131"/>
    <mergeCell ref="C132:E132"/>
    <mergeCell ref="F132:M132"/>
    <mergeCell ref="C133:E133"/>
    <mergeCell ref="F133:M133"/>
    <mergeCell ref="C134:E134"/>
    <mergeCell ref="F134:M134"/>
    <mergeCell ref="C128:E128"/>
    <mergeCell ref="F128:I128"/>
    <mergeCell ref="J128:M128"/>
    <mergeCell ref="C129:E129"/>
    <mergeCell ref="F129:I129"/>
    <mergeCell ref="J129:M129"/>
    <mergeCell ref="C124:E124"/>
    <mergeCell ref="F124:I124"/>
    <mergeCell ref="J124:M124"/>
    <mergeCell ref="B126:F126"/>
    <mergeCell ref="P51:P62"/>
    <mergeCell ref="Q51:Q62"/>
    <mergeCell ref="B136:G136"/>
    <mergeCell ref="C137:M137"/>
    <mergeCell ref="C138:M138"/>
    <mergeCell ref="C127:E127"/>
    <mergeCell ref="F127:I127"/>
    <mergeCell ref="J127:M127"/>
    <mergeCell ref="B121:E121"/>
    <mergeCell ref="C122:E122"/>
    <mergeCell ref="F122:I122"/>
    <mergeCell ref="J122:M122"/>
    <mergeCell ref="C123:E123"/>
    <mergeCell ref="F123:I123"/>
    <mergeCell ref="J123:M123"/>
    <mergeCell ref="B118:H118"/>
    <mergeCell ref="N118:Q118"/>
    <mergeCell ref="N98:N99"/>
    <mergeCell ref="N100:N101"/>
    <mergeCell ref="N102:N103"/>
    <mergeCell ref="B98:B105"/>
    <mergeCell ref="C98:C105"/>
    <mergeCell ref="D98:D105"/>
    <mergeCell ref="E98:E105"/>
  </mergeCells>
  <phoneticPr fontId="11" type="noConversion"/>
  <printOptions horizontalCentered="1"/>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ignoredErrors>
    <ignoredError sqref="O40 O42 O44 O46 O48 O50 O52 O54 O56 O58 O60 O62 O64 O66 O68 O70 O72 O74 O88 O90 O92 O95 O97 O99 O101 O103 O105 H11 H13 K11 K13 O117 O115 O111 O109 O113 O107" numberStoredAsText="1"/>
    <ignoredError sqref="N11"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3BE25-4353-46D4-A43B-552782CBACFF}">
  <sheetPr>
    <pageSetUpPr fitToPage="1"/>
  </sheetPr>
  <dimension ref="B2:Q85"/>
  <sheetViews>
    <sheetView zoomScale="65" zoomScaleNormal="70" workbookViewId="0">
      <selection activeCell="H41" sqref="H41:H44"/>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3" width="14.5546875" customWidth="1"/>
    <col min="14" max="14" width="44.5546875" customWidth="1"/>
    <col min="15" max="15" width="12.44140625" customWidth="1"/>
    <col min="16" max="17" width="14.44140625" customWidth="1"/>
  </cols>
  <sheetData>
    <row r="2" spans="2:17" ht="15.6" x14ac:dyDescent="0.3">
      <c r="B2" s="270" t="s">
        <v>403</v>
      </c>
      <c r="C2" s="270"/>
      <c r="D2" s="270"/>
      <c r="E2" s="270"/>
      <c r="F2" s="270"/>
      <c r="G2" s="270"/>
      <c r="H2" s="270"/>
      <c r="I2" s="270"/>
      <c r="J2" s="270"/>
      <c r="K2" s="270"/>
      <c r="L2" s="270"/>
      <c r="M2" s="270"/>
      <c r="N2" s="270"/>
      <c r="O2" s="270"/>
      <c r="P2" s="270"/>
      <c r="Q2" s="270"/>
    </row>
    <row r="3" spans="2:17" ht="15.6" x14ac:dyDescent="0.3">
      <c r="B3" s="6"/>
      <c r="C3" s="6"/>
      <c r="D3" s="6"/>
      <c r="E3" s="6"/>
      <c r="F3" s="6"/>
      <c r="G3" s="6"/>
      <c r="H3" s="6"/>
      <c r="I3" s="6"/>
      <c r="J3" s="6"/>
      <c r="K3" s="6"/>
      <c r="L3" s="6"/>
      <c r="M3" s="6"/>
      <c r="N3" s="6"/>
      <c r="O3" s="6"/>
      <c r="P3" s="6"/>
      <c r="Q3" s="6"/>
    </row>
    <row r="4" spans="2:17" ht="15.6" x14ac:dyDescent="0.3">
      <c r="B4" s="7"/>
      <c r="C4" s="7"/>
      <c r="D4" s="7"/>
      <c r="E4" s="7"/>
      <c r="F4" s="332" t="str">
        <f>'III skyrius'!D14</f>
        <v>Nr. LT022-02-01-01</v>
      </c>
      <c r="G4" s="332"/>
      <c r="H4" s="332"/>
      <c r="I4" s="380" t="str">
        <f>'III skyrius'!C14</f>
        <v>Socialinio būsto fondo asmenims su negalia ir gausioms šeimoms plėtra</v>
      </c>
      <c r="J4" s="380"/>
      <c r="K4" s="380"/>
      <c r="L4" s="380"/>
      <c r="M4" s="380"/>
      <c r="N4" s="380"/>
      <c r="O4" s="7"/>
      <c r="P4" s="7"/>
      <c r="Q4" s="7"/>
    </row>
    <row r="5" spans="2:17" ht="15.6" x14ac:dyDescent="0.3">
      <c r="B5" s="6"/>
      <c r="C5" s="6"/>
      <c r="D5" s="6"/>
      <c r="E5" s="6"/>
      <c r="F5" s="6"/>
      <c r="G5" s="6"/>
      <c r="H5" s="6"/>
      <c r="I5" s="6"/>
      <c r="J5" s="6"/>
      <c r="K5" s="6"/>
      <c r="L5" s="6"/>
      <c r="M5" s="6"/>
      <c r="N5" s="6"/>
      <c r="O5" s="6"/>
      <c r="P5" s="6"/>
      <c r="Q5" s="6"/>
    </row>
    <row r="6" spans="2:17" ht="15.6" x14ac:dyDescent="0.3">
      <c r="B6" s="248" t="s">
        <v>404</v>
      </c>
      <c r="C6" s="248"/>
      <c r="D6" s="248"/>
      <c r="E6" s="248"/>
      <c r="F6" s="248"/>
      <c r="G6" s="248"/>
      <c r="H6" s="248"/>
      <c r="I6" s="7"/>
      <c r="J6" s="7"/>
      <c r="K6" s="7"/>
      <c r="L6" s="7"/>
      <c r="M6" s="7"/>
      <c r="N6" s="7"/>
      <c r="O6" s="7"/>
      <c r="P6" s="7"/>
      <c r="Q6" s="7"/>
    </row>
    <row r="7" spans="2:17" ht="15.6" x14ac:dyDescent="0.3">
      <c r="B7" s="250" t="s">
        <v>3</v>
      </c>
      <c r="C7" s="250" t="s">
        <v>202</v>
      </c>
      <c r="D7" s="250"/>
      <c r="E7" s="249" t="s">
        <v>203</v>
      </c>
      <c r="F7" s="249"/>
      <c r="G7" s="249"/>
      <c r="H7" s="249" t="s">
        <v>204</v>
      </c>
      <c r="I7" s="249"/>
      <c r="J7" s="249"/>
      <c r="K7" s="250" t="s">
        <v>205</v>
      </c>
      <c r="L7" s="250"/>
      <c r="M7" s="250"/>
      <c r="N7" s="250"/>
    </row>
    <row r="8" spans="2:17" ht="31.2" x14ac:dyDescent="0.3">
      <c r="B8" s="250"/>
      <c r="C8" s="250"/>
      <c r="D8" s="250"/>
      <c r="E8" s="249"/>
      <c r="F8" s="249"/>
      <c r="G8" s="249"/>
      <c r="H8" s="249"/>
      <c r="I8" s="249"/>
      <c r="J8" s="249"/>
      <c r="K8" s="249" t="s">
        <v>206</v>
      </c>
      <c r="L8" s="249"/>
      <c r="M8" s="249"/>
      <c r="N8" s="3" t="s">
        <v>207</v>
      </c>
      <c r="O8" s="1"/>
      <c r="P8" s="1"/>
      <c r="Q8" s="1"/>
    </row>
    <row r="9" spans="2:17" ht="15.6" x14ac:dyDescent="0.3">
      <c r="B9" s="4">
        <v>1</v>
      </c>
      <c r="C9" s="283">
        <v>2</v>
      </c>
      <c r="D9" s="283"/>
      <c r="E9" s="283">
        <v>3</v>
      </c>
      <c r="F9" s="283"/>
      <c r="G9" s="283"/>
      <c r="H9" s="283">
        <v>4</v>
      </c>
      <c r="I9" s="283"/>
      <c r="J9" s="283"/>
      <c r="K9" s="283">
        <v>5</v>
      </c>
      <c r="L9" s="283"/>
      <c r="M9" s="283"/>
      <c r="N9" s="4">
        <v>6</v>
      </c>
    </row>
    <row r="10" spans="2:17" ht="15.6" x14ac:dyDescent="0.3">
      <c r="B10" s="259" t="s">
        <v>15</v>
      </c>
      <c r="C10" s="321" t="s">
        <v>405</v>
      </c>
      <c r="D10" s="322"/>
      <c r="E10" s="257" t="s">
        <v>89</v>
      </c>
      <c r="F10" s="325"/>
      <c r="G10" s="326"/>
      <c r="H10" s="340">
        <v>0</v>
      </c>
      <c r="I10" s="296"/>
      <c r="J10" s="296"/>
      <c r="K10" s="340">
        <v>0</v>
      </c>
      <c r="L10" s="296"/>
      <c r="M10" s="296"/>
      <c r="N10" s="14">
        <f>O39</f>
        <v>290</v>
      </c>
    </row>
    <row r="11" spans="2:17" ht="34.950000000000003" customHeight="1" x14ac:dyDescent="0.3">
      <c r="B11" s="260"/>
      <c r="C11" s="323"/>
      <c r="D11" s="324"/>
      <c r="E11" s="258"/>
      <c r="F11" s="327"/>
      <c r="G11" s="328"/>
      <c r="H11" s="337" t="s">
        <v>29</v>
      </c>
      <c r="I11" s="338"/>
      <c r="J11" s="339"/>
      <c r="K11" s="337" t="s">
        <v>41</v>
      </c>
      <c r="L11" s="338"/>
      <c r="M11" s="339"/>
      <c r="N11" s="12" t="str">
        <f>O40</f>
        <v>(2029)</v>
      </c>
    </row>
    <row r="14" spans="2:17" ht="15.6" x14ac:dyDescent="0.3">
      <c r="B14" s="248" t="s">
        <v>406</v>
      </c>
      <c r="C14" s="248"/>
      <c r="D14" s="248"/>
      <c r="E14" s="248"/>
      <c r="F14" s="248"/>
      <c r="G14" s="248"/>
    </row>
    <row r="15" spans="2:17" ht="15.6" x14ac:dyDescent="0.3">
      <c r="B15" s="274" t="s">
        <v>218</v>
      </c>
      <c r="C15" s="274"/>
      <c r="D15" s="274"/>
      <c r="E15" s="274"/>
      <c r="F15" s="274" t="s">
        <v>219</v>
      </c>
      <c r="G15" s="274"/>
      <c r="H15" s="274"/>
    </row>
    <row r="16" spans="2:17" ht="15.6" x14ac:dyDescent="0.3">
      <c r="B16" s="275">
        <v>1</v>
      </c>
      <c r="C16" s="275"/>
      <c r="D16" s="275"/>
      <c r="E16" s="275"/>
      <c r="F16" s="275">
        <v>2</v>
      </c>
      <c r="G16" s="275"/>
      <c r="H16" s="275"/>
    </row>
    <row r="17" spans="2:8" ht="15.6" x14ac:dyDescent="0.3">
      <c r="B17" s="272" t="s">
        <v>220</v>
      </c>
      <c r="C17" s="272"/>
      <c r="D17" s="272"/>
      <c r="E17" s="272"/>
      <c r="F17" s="273">
        <f>SUM(F18,F20,F22,F24)</f>
        <v>6816690.7599999998</v>
      </c>
      <c r="G17" s="336"/>
      <c r="H17" s="336"/>
    </row>
    <row r="18" spans="2:8" ht="15.6" x14ac:dyDescent="0.3">
      <c r="B18" s="272" t="s">
        <v>221</v>
      </c>
      <c r="C18" s="272"/>
      <c r="D18" s="272"/>
      <c r="E18" s="272"/>
      <c r="F18" s="341">
        <f>F19</f>
        <v>0</v>
      </c>
      <c r="G18" s="341"/>
      <c r="H18" s="341"/>
    </row>
    <row r="19" spans="2:8" ht="15.6" x14ac:dyDescent="0.3">
      <c r="B19" s="271" t="s">
        <v>222</v>
      </c>
      <c r="C19" s="271"/>
      <c r="D19" s="271"/>
      <c r="E19" s="271"/>
      <c r="F19" s="341">
        <f>J65</f>
        <v>0</v>
      </c>
      <c r="G19" s="336"/>
      <c r="H19" s="336"/>
    </row>
    <row r="20" spans="2:8" ht="15.6" x14ac:dyDescent="0.3">
      <c r="B20" s="272" t="s">
        <v>223</v>
      </c>
      <c r="C20" s="272"/>
      <c r="D20" s="272"/>
      <c r="E20" s="272"/>
      <c r="F20" s="273">
        <f>F21</f>
        <v>0</v>
      </c>
      <c r="G20" s="336"/>
      <c r="H20" s="336"/>
    </row>
    <row r="21" spans="2:8" ht="15.6" x14ac:dyDescent="0.3">
      <c r="B21" s="271" t="s">
        <v>224</v>
      </c>
      <c r="C21" s="271"/>
      <c r="D21" s="271"/>
      <c r="E21" s="271"/>
      <c r="F21" s="273">
        <f>K65</f>
        <v>0</v>
      </c>
      <c r="G21" s="336"/>
      <c r="H21" s="336"/>
    </row>
    <row r="22" spans="2:8" ht="15.6" x14ac:dyDescent="0.3">
      <c r="B22" s="272" t="s">
        <v>225</v>
      </c>
      <c r="C22" s="272"/>
      <c r="D22" s="272"/>
      <c r="E22" s="272"/>
      <c r="F22" s="273">
        <f>F23</f>
        <v>6816690.7599999998</v>
      </c>
      <c r="G22" s="336"/>
      <c r="H22" s="336"/>
    </row>
    <row r="23" spans="2:8" ht="15.6" x14ac:dyDescent="0.3">
      <c r="B23" s="271" t="s">
        <v>226</v>
      </c>
      <c r="C23" s="271"/>
      <c r="D23" s="271"/>
      <c r="E23" s="271"/>
      <c r="F23" s="273">
        <f>L65</f>
        <v>6816690.7599999998</v>
      </c>
      <c r="G23" s="336"/>
      <c r="H23" s="336"/>
    </row>
    <row r="24" spans="2:8" ht="15.6" x14ac:dyDescent="0.3">
      <c r="B24" s="272" t="s">
        <v>227</v>
      </c>
      <c r="C24" s="272"/>
      <c r="D24" s="272"/>
      <c r="E24" s="272"/>
      <c r="F24" s="341">
        <f>F25</f>
        <v>0</v>
      </c>
      <c r="G24" s="341"/>
      <c r="H24" s="341"/>
    </row>
    <row r="25" spans="2:8" ht="15.6" x14ac:dyDescent="0.3">
      <c r="B25" s="271" t="s">
        <v>228</v>
      </c>
      <c r="C25" s="271"/>
      <c r="D25" s="271"/>
      <c r="E25" s="271"/>
      <c r="F25" s="341">
        <v>0</v>
      </c>
      <c r="G25" s="341"/>
      <c r="H25" s="341"/>
    </row>
    <row r="26" spans="2:8" ht="15.6" x14ac:dyDescent="0.3">
      <c r="B26" s="272" t="s">
        <v>229</v>
      </c>
      <c r="C26" s="272"/>
      <c r="D26" s="272"/>
      <c r="E26" s="272"/>
      <c r="F26" s="273">
        <f>SUM(F27:H29)</f>
        <v>1208122.18</v>
      </c>
      <c r="G26" s="336"/>
      <c r="H26" s="336"/>
    </row>
    <row r="27" spans="2:8" ht="15.6" x14ac:dyDescent="0.3">
      <c r="B27" s="271" t="s">
        <v>230</v>
      </c>
      <c r="C27" s="271"/>
      <c r="D27" s="271"/>
      <c r="E27" s="271"/>
      <c r="F27" s="273">
        <f>M65</f>
        <v>1208122.18</v>
      </c>
      <c r="G27" s="336"/>
      <c r="H27" s="336"/>
    </row>
    <row r="28" spans="2:8" ht="15.6" x14ac:dyDescent="0.3">
      <c r="B28" s="271" t="s">
        <v>231</v>
      </c>
      <c r="C28" s="271"/>
      <c r="D28" s="271"/>
      <c r="E28" s="271"/>
      <c r="F28" s="341">
        <v>0</v>
      </c>
      <c r="G28" s="341"/>
      <c r="H28" s="341"/>
    </row>
    <row r="29" spans="2:8" ht="15.6" x14ac:dyDescent="0.3">
      <c r="B29" s="271" t="s">
        <v>232</v>
      </c>
      <c r="C29" s="271"/>
      <c r="D29" s="271"/>
      <c r="E29" s="271"/>
      <c r="F29" s="341">
        <v>0</v>
      </c>
      <c r="G29" s="341"/>
      <c r="H29" s="341"/>
    </row>
    <row r="30" spans="2:8" ht="15.6" x14ac:dyDescent="0.3">
      <c r="B30" s="272" t="s">
        <v>233</v>
      </c>
      <c r="C30" s="272"/>
      <c r="D30" s="272"/>
      <c r="E30" s="272"/>
      <c r="F30" s="273">
        <f>SUM(F17,F26)</f>
        <v>8024812.9399999995</v>
      </c>
      <c r="G30" s="336"/>
      <c r="H30" s="336"/>
    </row>
    <row r="32" spans="2:8" ht="15.6" x14ac:dyDescent="0.3">
      <c r="B32" s="248" t="s">
        <v>407</v>
      </c>
      <c r="C32" s="248"/>
      <c r="D32" s="248"/>
      <c r="E32" s="248"/>
      <c r="F32" s="248"/>
      <c r="G32" s="248"/>
      <c r="H32" s="248"/>
    </row>
    <row r="33" spans="2:17" ht="15.6" x14ac:dyDescent="0.3">
      <c r="B33" s="249" t="s">
        <v>235</v>
      </c>
      <c r="C33" s="249" t="s">
        <v>236</v>
      </c>
      <c r="D33" s="249" t="s">
        <v>237</v>
      </c>
      <c r="E33" s="249" t="s">
        <v>238</v>
      </c>
      <c r="F33" s="249" t="s">
        <v>239</v>
      </c>
      <c r="G33" s="249" t="s">
        <v>240</v>
      </c>
      <c r="H33" s="249" t="s">
        <v>241</v>
      </c>
      <c r="I33" s="249" t="s">
        <v>242</v>
      </c>
      <c r="J33" s="249"/>
      <c r="K33" s="249"/>
      <c r="L33" s="249"/>
      <c r="M33" s="249"/>
      <c r="N33" s="249" t="s">
        <v>6</v>
      </c>
      <c r="O33" s="249"/>
      <c r="P33" s="249" t="s">
        <v>243</v>
      </c>
      <c r="Q33" s="249" t="s">
        <v>244</v>
      </c>
    </row>
    <row r="34" spans="2:17" ht="15.6" x14ac:dyDescent="0.3">
      <c r="B34" s="249"/>
      <c r="C34" s="249"/>
      <c r="D34" s="249"/>
      <c r="E34" s="249"/>
      <c r="F34" s="249"/>
      <c r="G34" s="249"/>
      <c r="H34" s="249"/>
      <c r="I34" s="249" t="s">
        <v>141</v>
      </c>
      <c r="J34" s="249" t="s">
        <v>245</v>
      </c>
      <c r="K34" s="249"/>
      <c r="L34" s="249"/>
      <c r="M34" s="249" t="s">
        <v>246</v>
      </c>
      <c r="N34" s="249" t="s">
        <v>247</v>
      </c>
      <c r="O34" s="249" t="s">
        <v>248</v>
      </c>
      <c r="P34" s="249"/>
      <c r="Q34" s="249"/>
    </row>
    <row r="35" spans="2:17" ht="93.6" x14ac:dyDescent="0.3">
      <c r="B35" s="249"/>
      <c r="C35" s="249"/>
      <c r="D35" s="249"/>
      <c r="E35" s="249"/>
      <c r="F35" s="249"/>
      <c r="G35" s="249"/>
      <c r="H35" s="249"/>
      <c r="I35" s="249"/>
      <c r="J35" s="3" t="s">
        <v>249</v>
      </c>
      <c r="K35" s="3" t="s">
        <v>250</v>
      </c>
      <c r="L35" s="3" t="s">
        <v>251</v>
      </c>
      <c r="M35" s="249"/>
      <c r="N35" s="249"/>
      <c r="O35" s="249"/>
      <c r="P35" s="249"/>
      <c r="Q35" s="249"/>
    </row>
    <row r="36" spans="2: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17" ht="15.6" customHeight="1" x14ac:dyDescent="0.3">
      <c r="B37" s="268" t="s">
        <v>408</v>
      </c>
      <c r="C37" s="342" t="s">
        <v>253</v>
      </c>
      <c r="D37" s="268" t="s">
        <v>409</v>
      </c>
      <c r="E37" s="268" t="s">
        <v>409</v>
      </c>
      <c r="F37" s="342" t="s">
        <v>255</v>
      </c>
      <c r="G37" s="268" t="s">
        <v>353</v>
      </c>
      <c r="H37" s="342" t="s">
        <v>257</v>
      </c>
      <c r="I37" s="343">
        <f>I65</f>
        <v>8024812.9399999995</v>
      </c>
      <c r="J37" s="343">
        <f t="shared" ref="J37:M37" si="0">J65</f>
        <v>0</v>
      </c>
      <c r="K37" s="343">
        <f t="shared" si="0"/>
        <v>0</v>
      </c>
      <c r="L37" s="343">
        <f t="shared" si="0"/>
        <v>6816690.7599999998</v>
      </c>
      <c r="M37" s="343">
        <f t="shared" si="0"/>
        <v>1208122.18</v>
      </c>
      <c r="N37" s="268" t="s">
        <v>410</v>
      </c>
      <c r="O37" s="14">
        <f>O41+O45+O49+O53+O57+O61</f>
        <v>290</v>
      </c>
      <c r="P37" s="320" t="s">
        <v>20</v>
      </c>
      <c r="Q37" s="342" t="s">
        <v>375</v>
      </c>
    </row>
    <row r="38" spans="2:17" ht="15.6" x14ac:dyDescent="0.3">
      <c r="B38" s="268"/>
      <c r="C38" s="342"/>
      <c r="D38" s="268"/>
      <c r="E38" s="268"/>
      <c r="F38" s="342"/>
      <c r="G38" s="268"/>
      <c r="H38" s="342"/>
      <c r="I38" s="343"/>
      <c r="J38" s="343"/>
      <c r="K38" s="343"/>
      <c r="L38" s="343"/>
      <c r="M38" s="343"/>
      <c r="N38" s="268"/>
      <c r="O38" s="12" t="s">
        <v>42</v>
      </c>
      <c r="P38" s="320"/>
      <c r="Q38" s="342"/>
    </row>
    <row r="39" spans="2:17" ht="15.6" x14ac:dyDescent="0.3">
      <c r="B39" s="268"/>
      <c r="C39" s="342"/>
      <c r="D39" s="268"/>
      <c r="E39" s="268"/>
      <c r="F39" s="342"/>
      <c r="G39" s="268"/>
      <c r="H39" s="342"/>
      <c r="I39" s="343"/>
      <c r="J39" s="343"/>
      <c r="K39" s="343"/>
      <c r="L39" s="343"/>
      <c r="M39" s="343"/>
      <c r="N39" s="268" t="s">
        <v>411</v>
      </c>
      <c r="O39" s="14">
        <f>O43+O47+O51+O55+O59+O63</f>
        <v>290</v>
      </c>
      <c r="P39" s="320" t="s">
        <v>20</v>
      </c>
      <c r="Q39" s="342" t="s">
        <v>375</v>
      </c>
    </row>
    <row r="40" spans="2:17" ht="33" customHeight="1" x14ac:dyDescent="0.3">
      <c r="B40" s="268"/>
      <c r="C40" s="342"/>
      <c r="D40" s="268"/>
      <c r="E40" s="268"/>
      <c r="F40" s="342"/>
      <c r="G40" s="268"/>
      <c r="H40" s="342"/>
      <c r="I40" s="343"/>
      <c r="J40" s="343"/>
      <c r="K40" s="343"/>
      <c r="L40" s="343"/>
      <c r="M40" s="343"/>
      <c r="N40" s="268"/>
      <c r="O40" s="12" t="s">
        <v>42</v>
      </c>
      <c r="P40" s="320"/>
      <c r="Q40" s="342"/>
    </row>
    <row r="41" spans="2:17" ht="15.6" customHeight="1" x14ac:dyDescent="0.3">
      <c r="B41" s="261" t="s">
        <v>412</v>
      </c>
      <c r="C41" s="293" t="s">
        <v>20</v>
      </c>
      <c r="D41" s="245" t="s">
        <v>272</v>
      </c>
      <c r="E41" s="293" t="s">
        <v>20</v>
      </c>
      <c r="F41" s="293" t="s">
        <v>20</v>
      </c>
      <c r="G41" s="245" t="s">
        <v>270</v>
      </c>
      <c r="H41" s="293" t="s">
        <v>20</v>
      </c>
      <c r="I41" s="290">
        <f>L41+M41</f>
        <v>898032</v>
      </c>
      <c r="J41" s="287">
        <v>0</v>
      </c>
      <c r="K41" s="304">
        <v>0</v>
      </c>
      <c r="L41" s="304">
        <v>763327</v>
      </c>
      <c r="M41" s="304">
        <v>134705</v>
      </c>
      <c r="N41" s="268" t="s">
        <v>410</v>
      </c>
      <c r="O41" s="13">
        <v>49</v>
      </c>
      <c r="P41" s="279" t="s">
        <v>299</v>
      </c>
      <c r="Q41" s="279" t="s">
        <v>413</v>
      </c>
    </row>
    <row r="42" spans="2:17" ht="15.6" x14ac:dyDescent="0.3">
      <c r="B42" s="381"/>
      <c r="C42" s="294"/>
      <c r="D42" s="246"/>
      <c r="E42" s="294"/>
      <c r="F42" s="294"/>
      <c r="G42" s="246"/>
      <c r="H42" s="294"/>
      <c r="I42" s="291"/>
      <c r="J42" s="288"/>
      <c r="K42" s="305"/>
      <c r="L42" s="305"/>
      <c r="M42" s="305"/>
      <c r="N42" s="268"/>
      <c r="O42" s="12" t="s">
        <v>42</v>
      </c>
      <c r="P42" s="280"/>
      <c r="Q42" s="280"/>
    </row>
    <row r="43" spans="2:17" ht="15.6" customHeight="1" x14ac:dyDescent="0.3">
      <c r="B43" s="381"/>
      <c r="C43" s="294"/>
      <c r="D43" s="246"/>
      <c r="E43" s="294"/>
      <c r="F43" s="294"/>
      <c r="G43" s="246"/>
      <c r="H43" s="294"/>
      <c r="I43" s="291"/>
      <c r="J43" s="288"/>
      <c r="K43" s="305"/>
      <c r="L43" s="305"/>
      <c r="M43" s="305"/>
      <c r="N43" s="268" t="s">
        <v>411</v>
      </c>
      <c r="O43" s="13">
        <v>49</v>
      </c>
      <c r="P43" s="280"/>
      <c r="Q43" s="280"/>
    </row>
    <row r="44" spans="2:17" ht="32.4" customHeight="1" x14ac:dyDescent="0.3">
      <c r="B44" s="262"/>
      <c r="C44" s="295"/>
      <c r="D44" s="252"/>
      <c r="E44" s="295"/>
      <c r="F44" s="295"/>
      <c r="G44" s="252"/>
      <c r="H44" s="295"/>
      <c r="I44" s="292"/>
      <c r="J44" s="289"/>
      <c r="K44" s="306"/>
      <c r="L44" s="306"/>
      <c r="M44" s="306"/>
      <c r="N44" s="268"/>
      <c r="O44" s="12" t="s">
        <v>42</v>
      </c>
      <c r="P44" s="281"/>
      <c r="Q44" s="281"/>
    </row>
    <row r="45" spans="2:17" ht="15.6" customHeight="1" x14ac:dyDescent="0.3">
      <c r="B45" s="261" t="s">
        <v>414</v>
      </c>
      <c r="C45" s="293" t="s">
        <v>20</v>
      </c>
      <c r="D45" s="245" t="s">
        <v>277</v>
      </c>
      <c r="E45" s="293" t="s">
        <v>20</v>
      </c>
      <c r="F45" s="293" t="s">
        <v>20</v>
      </c>
      <c r="G45" s="245" t="s">
        <v>270</v>
      </c>
      <c r="H45" s="293" t="s">
        <v>20</v>
      </c>
      <c r="I45" s="290">
        <f>L45+M45</f>
        <v>1600000</v>
      </c>
      <c r="J45" s="287">
        <v>0</v>
      </c>
      <c r="K45" s="304">
        <v>0</v>
      </c>
      <c r="L45" s="304">
        <v>1360000</v>
      </c>
      <c r="M45" s="304">
        <v>240000</v>
      </c>
      <c r="N45" s="268" t="s">
        <v>410</v>
      </c>
      <c r="O45" s="13">
        <v>50</v>
      </c>
      <c r="P45" s="279" t="s">
        <v>383</v>
      </c>
      <c r="Q45" s="279" t="s">
        <v>415</v>
      </c>
    </row>
    <row r="46" spans="2:17" ht="15.6" x14ac:dyDescent="0.3">
      <c r="B46" s="381"/>
      <c r="C46" s="294"/>
      <c r="D46" s="246"/>
      <c r="E46" s="294"/>
      <c r="F46" s="294"/>
      <c r="G46" s="246"/>
      <c r="H46" s="294"/>
      <c r="I46" s="291"/>
      <c r="J46" s="288"/>
      <c r="K46" s="305"/>
      <c r="L46" s="305"/>
      <c r="M46" s="305"/>
      <c r="N46" s="268"/>
      <c r="O46" s="12" t="s">
        <v>126</v>
      </c>
      <c r="P46" s="280"/>
      <c r="Q46" s="280"/>
    </row>
    <row r="47" spans="2:17" ht="15.6" customHeight="1" x14ac:dyDescent="0.3">
      <c r="B47" s="381"/>
      <c r="C47" s="294"/>
      <c r="D47" s="246"/>
      <c r="E47" s="294"/>
      <c r="F47" s="294"/>
      <c r="G47" s="246"/>
      <c r="H47" s="294"/>
      <c r="I47" s="291"/>
      <c r="J47" s="288"/>
      <c r="K47" s="305"/>
      <c r="L47" s="305"/>
      <c r="M47" s="305"/>
      <c r="N47" s="268" t="s">
        <v>411</v>
      </c>
      <c r="O47" s="13">
        <v>50</v>
      </c>
      <c r="P47" s="280"/>
      <c r="Q47" s="280"/>
    </row>
    <row r="48" spans="2:17" ht="62.4" customHeight="1" x14ac:dyDescent="0.3">
      <c r="B48" s="262"/>
      <c r="C48" s="295"/>
      <c r="D48" s="252"/>
      <c r="E48" s="295"/>
      <c r="F48" s="295"/>
      <c r="G48" s="252"/>
      <c r="H48" s="295"/>
      <c r="I48" s="292"/>
      <c r="J48" s="289"/>
      <c r="K48" s="306"/>
      <c r="L48" s="306"/>
      <c r="M48" s="306"/>
      <c r="N48" s="268"/>
      <c r="O48" s="12" t="s">
        <v>42</v>
      </c>
      <c r="P48" s="281"/>
      <c r="Q48" s="281"/>
    </row>
    <row r="49" spans="2:17" ht="15.6" customHeight="1" x14ac:dyDescent="0.3">
      <c r="B49" s="261" t="s">
        <v>416</v>
      </c>
      <c r="C49" s="293" t="s">
        <v>20</v>
      </c>
      <c r="D49" s="245" t="s">
        <v>281</v>
      </c>
      <c r="E49" s="293" t="s">
        <v>20</v>
      </c>
      <c r="F49" s="293" t="s">
        <v>20</v>
      </c>
      <c r="G49" s="245" t="s">
        <v>270</v>
      </c>
      <c r="H49" s="293" t="s">
        <v>20</v>
      </c>
      <c r="I49" s="290">
        <f t="shared" ref="I49" si="1">L49+M49</f>
        <v>2352941.1800000002</v>
      </c>
      <c r="J49" s="287">
        <v>0</v>
      </c>
      <c r="K49" s="304">
        <v>0</v>
      </c>
      <c r="L49" s="304">
        <v>2000000</v>
      </c>
      <c r="M49" s="304">
        <v>352941.18</v>
      </c>
      <c r="N49" s="268" t="s">
        <v>410</v>
      </c>
      <c r="O49" s="26" t="s">
        <v>417</v>
      </c>
      <c r="P49" s="279" t="s">
        <v>282</v>
      </c>
      <c r="Q49" s="279" t="s">
        <v>275</v>
      </c>
    </row>
    <row r="50" spans="2:17" ht="15.6" x14ac:dyDescent="0.3">
      <c r="B50" s="381"/>
      <c r="C50" s="294"/>
      <c r="D50" s="246"/>
      <c r="E50" s="294"/>
      <c r="F50" s="294"/>
      <c r="G50" s="246"/>
      <c r="H50" s="294"/>
      <c r="I50" s="291"/>
      <c r="J50" s="288"/>
      <c r="K50" s="305"/>
      <c r="L50" s="305"/>
      <c r="M50" s="305"/>
      <c r="N50" s="268"/>
      <c r="O50" s="12" t="s">
        <v>60</v>
      </c>
      <c r="P50" s="358"/>
      <c r="Q50" s="280"/>
    </row>
    <row r="51" spans="2:17" ht="15.6" customHeight="1" x14ac:dyDescent="0.3">
      <c r="B51" s="381"/>
      <c r="C51" s="294"/>
      <c r="D51" s="246"/>
      <c r="E51" s="294"/>
      <c r="F51" s="294"/>
      <c r="G51" s="246"/>
      <c r="H51" s="294"/>
      <c r="I51" s="291"/>
      <c r="J51" s="288"/>
      <c r="K51" s="305"/>
      <c r="L51" s="305"/>
      <c r="M51" s="305"/>
      <c r="N51" s="268" t="s">
        <v>411</v>
      </c>
      <c r="O51" s="26" t="s">
        <v>417</v>
      </c>
      <c r="P51" s="280"/>
      <c r="Q51" s="280"/>
    </row>
    <row r="52" spans="2:17" ht="39.6" customHeight="1" x14ac:dyDescent="0.3">
      <c r="B52" s="262"/>
      <c r="C52" s="295"/>
      <c r="D52" s="252"/>
      <c r="E52" s="295"/>
      <c r="F52" s="295"/>
      <c r="G52" s="252"/>
      <c r="H52" s="295"/>
      <c r="I52" s="292"/>
      <c r="J52" s="289"/>
      <c r="K52" s="306"/>
      <c r="L52" s="306"/>
      <c r="M52" s="306"/>
      <c r="N52" s="268"/>
      <c r="O52" s="12" t="s">
        <v>126</v>
      </c>
      <c r="P52" s="281"/>
      <c r="Q52" s="281"/>
    </row>
    <row r="53" spans="2:17" ht="15.6" customHeight="1" x14ac:dyDescent="0.3">
      <c r="B53" s="382" t="s">
        <v>418</v>
      </c>
      <c r="C53" s="355" t="s">
        <v>20</v>
      </c>
      <c r="D53" s="352" t="s">
        <v>286</v>
      </c>
      <c r="E53" s="355" t="s">
        <v>20</v>
      </c>
      <c r="F53" s="355" t="s">
        <v>20</v>
      </c>
      <c r="G53" s="352" t="s">
        <v>270</v>
      </c>
      <c r="H53" s="355" t="s">
        <v>20</v>
      </c>
      <c r="I53" s="290">
        <f t="shared" ref="I53" si="2">L53+M53</f>
        <v>934193.09</v>
      </c>
      <c r="J53" s="287">
        <v>0</v>
      </c>
      <c r="K53" s="304">
        <v>0</v>
      </c>
      <c r="L53" s="304">
        <v>794064.09</v>
      </c>
      <c r="M53" s="304">
        <v>140129</v>
      </c>
      <c r="N53" s="268" t="s">
        <v>410</v>
      </c>
      <c r="O53" s="26" t="s">
        <v>419</v>
      </c>
      <c r="P53" s="279" t="s">
        <v>282</v>
      </c>
      <c r="Q53" s="279" t="s">
        <v>375</v>
      </c>
    </row>
    <row r="54" spans="2:17" ht="15.6" x14ac:dyDescent="0.3">
      <c r="B54" s="383"/>
      <c r="C54" s="356"/>
      <c r="D54" s="353"/>
      <c r="E54" s="356"/>
      <c r="F54" s="356"/>
      <c r="G54" s="353"/>
      <c r="H54" s="356"/>
      <c r="I54" s="291"/>
      <c r="J54" s="288"/>
      <c r="K54" s="305"/>
      <c r="L54" s="305"/>
      <c r="M54" s="305"/>
      <c r="N54" s="268"/>
      <c r="O54" s="12" t="s">
        <v>42</v>
      </c>
      <c r="P54" s="280"/>
      <c r="Q54" s="280"/>
    </row>
    <row r="55" spans="2:17" ht="15.6" customHeight="1" x14ac:dyDescent="0.3">
      <c r="B55" s="383"/>
      <c r="C55" s="356"/>
      <c r="D55" s="353"/>
      <c r="E55" s="356"/>
      <c r="F55" s="356"/>
      <c r="G55" s="353"/>
      <c r="H55" s="356"/>
      <c r="I55" s="291"/>
      <c r="J55" s="288"/>
      <c r="K55" s="305"/>
      <c r="L55" s="305"/>
      <c r="M55" s="305"/>
      <c r="N55" s="268" t="s">
        <v>411</v>
      </c>
      <c r="O55" s="26" t="s">
        <v>419</v>
      </c>
      <c r="P55" s="280"/>
      <c r="Q55" s="280"/>
    </row>
    <row r="56" spans="2:17" ht="67.349999999999994" customHeight="1" x14ac:dyDescent="0.3">
      <c r="B56" s="384"/>
      <c r="C56" s="357"/>
      <c r="D56" s="354"/>
      <c r="E56" s="357"/>
      <c r="F56" s="357"/>
      <c r="G56" s="354"/>
      <c r="H56" s="357"/>
      <c r="I56" s="292"/>
      <c r="J56" s="289"/>
      <c r="K56" s="306"/>
      <c r="L56" s="306"/>
      <c r="M56" s="306"/>
      <c r="N56" s="268"/>
      <c r="O56" s="12" t="s">
        <v>42</v>
      </c>
      <c r="P56" s="281"/>
      <c r="Q56" s="281"/>
    </row>
    <row r="57" spans="2:17" ht="15.6" customHeight="1" x14ac:dyDescent="0.3">
      <c r="B57" s="382" t="s">
        <v>420</v>
      </c>
      <c r="C57" s="355" t="s">
        <v>20</v>
      </c>
      <c r="D57" s="352" t="s">
        <v>291</v>
      </c>
      <c r="E57" s="355" t="s">
        <v>20</v>
      </c>
      <c r="F57" s="355" t="s">
        <v>20</v>
      </c>
      <c r="G57" s="352" t="s">
        <v>270</v>
      </c>
      <c r="H57" s="355" t="s">
        <v>20</v>
      </c>
      <c r="I57" s="290">
        <f t="shared" ref="I57" si="3">L57+M57</f>
        <v>1175646.67</v>
      </c>
      <c r="J57" s="287">
        <v>0</v>
      </c>
      <c r="K57" s="304">
        <v>0</v>
      </c>
      <c r="L57" s="304">
        <v>999299.67</v>
      </c>
      <c r="M57" s="304">
        <v>176347</v>
      </c>
      <c r="N57" s="268" t="s">
        <v>410</v>
      </c>
      <c r="O57" s="26" t="s">
        <v>421</v>
      </c>
      <c r="P57" s="279" t="s">
        <v>288</v>
      </c>
      <c r="Q57" s="279" t="s">
        <v>289</v>
      </c>
    </row>
    <row r="58" spans="2:17" ht="15.6" x14ac:dyDescent="0.3">
      <c r="B58" s="383"/>
      <c r="C58" s="356"/>
      <c r="D58" s="353"/>
      <c r="E58" s="356"/>
      <c r="F58" s="356"/>
      <c r="G58" s="353"/>
      <c r="H58" s="356"/>
      <c r="I58" s="291"/>
      <c r="J58" s="288"/>
      <c r="K58" s="305"/>
      <c r="L58" s="305"/>
      <c r="M58" s="305"/>
      <c r="N58" s="268"/>
      <c r="O58" s="12" t="s">
        <v>60</v>
      </c>
      <c r="P58" s="280"/>
      <c r="Q58" s="280"/>
    </row>
    <row r="59" spans="2:17" ht="15.6" customHeight="1" x14ac:dyDescent="0.3">
      <c r="B59" s="383"/>
      <c r="C59" s="356"/>
      <c r="D59" s="353"/>
      <c r="E59" s="356"/>
      <c r="F59" s="356"/>
      <c r="G59" s="353"/>
      <c r="H59" s="356"/>
      <c r="I59" s="291"/>
      <c r="J59" s="288"/>
      <c r="K59" s="305"/>
      <c r="L59" s="305"/>
      <c r="M59" s="305"/>
      <c r="N59" s="268" t="s">
        <v>411</v>
      </c>
      <c r="O59" s="26" t="s">
        <v>421</v>
      </c>
      <c r="P59" s="280"/>
      <c r="Q59" s="280"/>
    </row>
    <row r="60" spans="2:17" ht="35.4" customHeight="1" x14ac:dyDescent="0.3">
      <c r="B60" s="384"/>
      <c r="C60" s="357"/>
      <c r="D60" s="354"/>
      <c r="E60" s="357"/>
      <c r="F60" s="357"/>
      <c r="G60" s="354"/>
      <c r="H60" s="357"/>
      <c r="I60" s="292"/>
      <c r="J60" s="289"/>
      <c r="K60" s="306"/>
      <c r="L60" s="306"/>
      <c r="M60" s="306"/>
      <c r="N60" s="268"/>
      <c r="O60" s="12" t="s">
        <v>126</v>
      </c>
      <c r="P60" s="281"/>
      <c r="Q60" s="281"/>
    </row>
    <row r="61" spans="2:17" ht="15.6" customHeight="1" x14ac:dyDescent="0.3">
      <c r="B61" s="382" t="s">
        <v>422</v>
      </c>
      <c r="C61" s="355" t="s">
        <v>20</v>
      </c>
      <c r="D61" s="352" t="s">
        <v>297</v>
      </c>
      <c r="E61" s="355" t="s">
        <v>20</v>
      </c>
      <c r="F61" s="355" t="s">
        <v>20</v>
      </c>
      <c r="G61" s="352" t="s">
        <v>270</v>
      </c>
      <c r="H61" s="355" t="s">
        <v>20</v>
      </c>
      <c r="I61" s="290">
        <f t="shared" ref="I61" si="4">L61+M61</f>
        <v>1064000</v>
      </c>
      <c r="J61" s="287">
        <v>0</v>
      </c>
      <c r="K61" s="304">
        <v>0</v>
      </c>
      <c r="L61" s="304">
        <v>900000</v>
      </c>
      <c r="M61" s="304">
        <v>164000</v>
      </c>
      <c r="N61" s="268" t="s">
        <v>410</v>
      </c>
      <c r="O61" s="26" t="s">
        <v>423</v>
      </c>
      <c r="P61" s="279" t="s">
        <v>299</v>
      </c>
      <c r="Q61" s="279" t="s">
        <v>415</v>
      </c>
    </row>
    <row r="62" spans="2:17" ht="15.6" x14ac:dyDescent="0.3">
      <c r="B62" s="383"/>
      <c r="C62" s="356"/>
      <c r="D62" s="353"/>
      <c r="E62" s="356"/>
      <c r="F62" s="356"/>
      <c r="G62" s="353"/>
      <c r="H62" s="356"/>
      <c r="I62" s="291"/>
      <c r="J62" s="288"/>
      <c r="K62" s="305"/>
      <c r="L62" s="305"/>
      <c r="M62" s="305"/>
      <c r="N62" s="268"/>
      <c r="O62" s="12" t="s">
        <v>126</v>
      </c>
      <c r="P62" s="280"/>
      <c r="Q62" s="280"/>
    </row>
    <row r="63" spans="2:17" ht="15.6" customHeight="1" x14ac:dyDescent="0.3">
      <c r="B63" s="383"/>
      <c r="C63" s="356"/>
      <c r="D63" s="353"/>
      <c r="E63" s="356"/>
      <c r="F63" s="356"/>
      <c r="G63" s="353"/>
      <c r="H63" s="356"/>
      <c r="I63" s="291"/>
      <c r="J63" s="288"/>
      <c r="K63" s="305"/>
      <c r="L63" s="305"/>
      <c r="M63" s="305"/>
      <c r="N63" s="268" t="s">
        <v>411</v>
      </c>
      <c r="O63" s="26" t="s">
        <v>423</v>
      </c>
      <c r="P63" s="280"/>
      <c r="Q63" s="280"/>
    </row>
    <row r="64" spans="2:17" ht="31.35" customHeight="1" x14ac:dyDescent="0.3">
      <c r="B64" s="384"/>
      <c r="C64" s="357"/>
      <c r="D64" s="354"/>
      <c r="E64" s="357"/>
      <c r="F64" s="357"/>
      <c r="G64" s="354"/>
      <c r="H64" s="357"/>
      <c r="I64" s="292"/>
      <c r="J64" s="289"/>
      <c r="K64" s="306"/>
      <c r="L64" s="306"/>
      <c r="M64" s="306"/>
      <c r="N64" s="268"/>
      <c r="O64" s="12" t="s">
        <v>42</v>
      </c>
      <c r="P64" s="281"/>
      <c r="Q64" s="281"/>
    </row>
    <row r="65" spans="2:17" ht="15.6" x14ac:dyDescent="0.3">
      <c r="B65" s="350" t="s">
        <v>314</v>
      </c>
      <c r="C65" s="350"/>
      <c r="D65" s="350"/>
      <c r="E65" s="350"/>
      <c r="F65" s="350"/>
      <c r="G65" s="350"/>
      <c r="H65" s="350"/>
      <c r="I65" s="10">
        <f>SUM(I41:I64)</f>
        <v>8024812.9399999995</v>
      </c>
      <c r="J65" s="29">
        <f>SUM(J41:J64)</f>
        <v>0</v>
      </c>
      <c r="K65" s="29">
        <f>SUM(K41:K64)</f>
        <v>0</v>
      </c>
      <c r="L65" s="10">
        <f>SUM(L41:L64)</f>
        <v>6816690.7599999998</v>
      </c>
      <c r="M65" s="10">
        <f>SUM(M41:M64)</f>
        <v>1208122.18</v>
      </c>
      <c r="N65" s="346"/>
      <c r="O65" s="346"/>
      <c r="P65" s="346"/>
      <c r="Q65" s="346"/>
    </row>
    <row r="66" spans="2:17" ht="15.6" x14ac:dyDescent="0.3">
      <c r="B66" s="19"/>
      <c r="C66" s="18"/>
      <c r="D66" s="19"/>
      <c r="E66" s="18"/>
      <c r="F66" s="18"/>
      <c r="G66" s="19"/>
      <c r="H66" s="18"/>
      <c r="I66" s="22"/>
      <c r="J66" s="18"/>
      <c r="K66" s="23"/>
      <c r="L66" s="23"/>
      <c r="M66" s="23"/>
      <c r="N66" s="19"/>
      <c r="O66" s="17"/>
      <c r="P66" s="19"/>
      <c r="Q66" s="19"/>
    </row>
    <row r="67" spans="2:17" ht="15.6" x14ac:dyDescent="0.3">
      <c r="B67" s="307" t="s">
        <v>424</v>
      </c>
      <c r="C67" s="307"/>
      <c r="D67" s="307"/>
      <c r="E67" s="307"/>
      <c r="N67" s="19"/>
      <c r="O67" s="20"/>
      <c r="P67" s="21"/>
      <c r="Q67" s="19"/>
    </row>
    <row r="68" spans="2:17" ht="15.6" x14ac:dyDescent="0.3">
      <c r="B68" s="11" t="s">
        <v>3</v>
      </c>
      <c r="C68" s="249" t="s">
        <v>317</v>
      </c>
      <c r="D68" s="249"/>
      <c r="E68" s="249"/>
      <c r="F68" s="250" t="s">
        <v>318</v>
      </c>
      <c r="G68" s="250"/>
      <c r="H68" s="250"/>
      <c r="I68" s="250"/>
      <c r="J68" s="249" t="s">
        <v>319</v>
      </c>
      <c r="K68" s="250"/>
      <c r="L68" s="250"/>
      <c r="M68" s="250"/>
      <c r="N68" s="19"/>
      <c r="O68" s="17"/>
      <c r="P68" s="21"/>
      <c r="Q68" s="19"/>
    </row>
    <row r="69" spans="2:17" ht="15.6" x14ac:dyDescent="0.3">
      <c r="B69" s="4">
        <v>1</v>
      </c>
      <c r="C69" s="283">
        <v>2</v>
      </c>
      <c r="D69" s="283"/>
      <c r="E69" s="283"/>
      <c r="F69" s="283">
        <v>3</v>
      </c>
      <c r="G69" s="283"/>
      <c r="H69" s="283"/>
      <c r="I69" s="283"/>
      <c r="J69" s="283">
        <v>4</v>
      </c>
      <c r="K69" s="283"/>
      <c r="L69" s="283"/>
      <c r="M69" s="283"/>
      <c r="N69" s="19"/>
      <c r="O69" s="20"/>
      <c r="P69" s="21"/>
      <c r="Q69" s="19"/>
    </row>
    <row r="70" spans="2:17" ht="15.6" x14ac:dyDescent="0.3">
      <c r="B70" s="8" t="s">
        <v>20</v>
      </c>
      <c r="C70" s="320" t="s">
        <v>20</v>
      </c>
      <c r="D70" s="320"/>
      <c r="E70" s="320"/>
      <c r="F70" s="320" t="s">
        <v>20</v>
      </c>
      <c r="G70" s="320"/>
      <c r="H70" s="320"/>
      <c r="I70" s="320"/>
      <c r="J70" s="320" t="s">
        <v>20</v>
      </c>
      <c r="K70" s="320"/>
      <c r="L70" s="320"/>
      <c r="M70" s="320"/>
      <c r="N70" s="19"/>
      <c r="O70" s="17"/>
      <c r="P70" s="21"/>
      <c r="Q70" s="19"/>
    </row>
    <row r="71" spans="2:17" ht="15.6" x14ac:dyDescent="0.3">
      <c r="N71" s="19"/>
      <c r="O71" s="20"/>
      <c r="P71" s="21"/>
      <c r="Q71" s="19"/>
    </row>
    <row r="72" spans="2:17" ht="15.6" x14ac:dyDescent="0.3">
      <c r="B72" s="307" t="s">
        <v>425</v>
      </c>
      <c r="C72" s="307"/>
      <c r="D72" s="307"/>
      <c r="E72" s="307"/>
      <c r="F72" s="307"/>
      <c r="N72" s="19"/>
      <c r="O72" s="17"/>
      <c r="P72" s="21"/>
      <c r="Q72" s="19"/>
    </row>
    <row r="73" spans="2:17" ht="15.6" x14ac:dyDescent="0.3">
      <c r="B73" s="11" t="s">
        <v>3</v>
      </c>
      <c r="C73" s="250" t="s">
        <v>321</v>
      </c>
      <c r="D73" s="250"/>
      <c r="E73" s="250"/>
      <c r="F73" s="250" t="s">
        <v>318</v>
      </c>
      <c r="G73" s="250"/>
      <c r="H73" s="250"/>
      <c r="I73" s="250"/>
      <c r="J73" s="249" t="s">
        <v>322</v>
      </c>
      <c r="K73" s="250"/>
      <c r="L73" s="250"/>
      <c r="M73" s="250"/>
      <c r="N73" s="19"/>
      <c r="O73" s="20"/>
      <c r="P73" s="21"/>
      <c r="Q73" s="19"/>
    </row>
    <row r="74" spans="2:17" ht="15.6" x14ac:dyDescent="0.3">
      <c r="B74" s="4">
        <v>1</v>
      </c>
      <c r="C74" s="283">
        <v>2</v>
      </c>
      <c r="D74" s="283"/>
      <c r="E74" s="283"/>
      <c r="F74" s="283">
        <v>3</v>
      </c>
      <c r="G74" s="283"/>
      <c r="H74" s="283"/>
      <c r="I74" s="283"/>
      <c r="J74" s="283">
        <v>4</v>
      </c>
      <c r="K74" s="283"/>
      <c r="L74" s="283"/>
      <c r="M74" s="283"/>
      <c r="N74" s="19"/>
      <c r="O74" s="17"/>
      <c r="P74" s="21"/>
      <c r="Q74" s="19"/>
    </row>
    <row r="75" spans="2:17" ht="15.6" x14ac:dyDescent="0.3">
      <c r="B75" s="8" t="s">
        <v>20</v>
      </c>
      <c r="C75" s="320" t="s">
        <v>20</v>
      </c>
      <c r="D75" s="320"/>
      <c r="E75" s="320"/>
      <c r="F75" s="320" t="s">
        <v>20</v>
      </c>
      <c r="G75" s="320"/>
      <c r="H75" s="320"/>
      <c r="I75" s="320"/>
      <c r="J75" s="320" t="s">
        <v>20</v>
      </c>
      <c r="K75" s="320"/>
      <c r="L75" s="320"/>
      <c r="M75" s="320"/>
      <c r="N75" s="19"/>
      <c r="O75" s="16"/>
      <c r="P75" s="21"/>
      <c r="Q75" s="19"/>
    </row>
    <row r="76" spans="2:17" ht="15.6" x14ac:dyDescent="0.3">
      <c r="N76" s="19"/>
      <c r="O76" s="17"/>
      <c r="P76" s="21"/>
      <c r="Q76" s="19"/>
    </row>
    <row r="77" spans="2:17" ht="15.6" x14ac:dyDescent="0.3">
      <c r="B77" s="307" t="s">
        <v>426</v>
      </c>
      <c r="C77" s="307"/>
      <c r="D77" s="307"/>
    </row>
    <row r="78" spans="2:17" ht="15.6" x14ac:dyDescent="0.3">
      <c r="B78" s="11" t="s">
        <v>3</v>
      </c>
      <c r="C78" s="249" t="s">
        <v>324</v>
      </c>
      <c r="D78" s="249"/>
      <c r="E78" s="249"/>
      <c r="F78" s="309" t="s">
        <v>325</v>
      </c>
      <c r="G78" s="310"/>
      <c r="H78" s="310"/>
      <c r="I78" s="310"/>
      <c r="J78" s="310"/>
      <c r="K78" s="310"/>
      <c r="L78" s="310"/>
      <c r="M78" s="311"/>
    </row>
    <row r="79" spans="2:17" ht="15.6" x14ac:dyDescent="0.3">
      <c r="B79" s="4">
        <v>1</v>
      </c>
      <c r="C79" s="283">
        <v>2</v>
      </c>
      <c r="D79" s="283"/>
      <c r="E79" s="283"/>
      <c r="F79" s="312">
        <v>3</v>
      </c>
      <c r="G79" s="313"/>
      <c r="H79" s="313"/>
      <c r="I79" s="313"/>
      <c r="J79" s="313"/>
      <c r="K79" s="313"/>
      <c r="L79" s="313"/>
      <c r="M79" s="314"/>
    </row>
    <row r="80" spans="2:17" ht="19.350000000000001" customHeight="1" x14ac:dyDescent="0.3">
      <c r="B80" s="8" t="s">
        <v>20</v>
      </c>
      <c r="C80" s="318" t="s">
        <v>20</v>
      </c>
      <c r="D80" s="318"/>
      <c r="E80" s="318"/>
      <c r="F80" s="319" t="s">
        <v>20</v>
      </c>
      <c r="G80" s="316"/>
      <c r="H80" s="316"/>
      <c r="I80" s="316"/>
      <c r="J80" s="316"/>
      <c r="K80" s="316"/>
      <c r="L80" s="316"/>
      <c r="M80" s="317"/>
    </row>
    <row r="82" spans="2:13" ht="15.6" x14ac:dyDescent="0.3">
      <c r="B82" s="307" t="s">
        <v>427</v>
      </c>
      <c r="C82" s="307"/>
      <c r="D82" s="307"/>
      <c r="E82" s="307"/>
      <c r="F82" s="307"/>
      <c r="G82" s="307"/>
    </row>
    <row r="83" spans="2:13" ht="15.6" x14ac:dyDescent="0.3">
      <c r="B83" s="11" t="s">
        <v>3</v>
      </c>
      <c r="C83" s="309" t="s">
        <v>327</v>
      </c>
      <c r="D83" s="310"/>
      <c r="E83" s="310"/>
      <c r="F83" s="310"/>
      <c r="G83" s="310"/>
      <c r="H83" s="310"/>
      <c r="I83" s="310"/>
      <c r="J83" s="310"/>
      <c r="K83" s="310"/>
      <c r="L83" s="310"/>
      <c r="M83" s="311"/>
    </row>
    <row r="84" spans="2:13" ht="15.6" x14ac:dyDescent="0.3">
      <c r="B84" s="4">
        <v>1</v>
      </c>
      <c r="C84" s="312">
        <v>2</v>
      </c>
      <c r="D84" s="313"/>
      <c r="E84" s="313"/>
      <c r="F84" s="313"/>
      <c r="G84" s="313"/>
      <c r="H84" s="313"/>
      <c r="I84" s="313"/>
      <c r="J84" s="313"/>
      <c r="K84" s="313"/>
      <c r="L84" s="313"/>
      <c r="M84" s="314"/>
    </row>
    <row r="85" spans="2:13" ht="15.6" x14ac:dyDescent="0.3">
      <c r="B85" s="8" t="s">
        <v>20</v>
      </c>
      <c r="C85" s="315" t="s">
        <v>20</v>
      </c>
      <c r="D85" s="316"/>
      <c r="E85" s="316"/>
      <c r="F85" s="316"/>
      <c r="G85" s="316"/>
      <c r="H85" s="316"/>
      <c r="I85" s="316"/>
      <c r="J85" s="316"/>
      <c r="K85" s="316"/>
      <c r="L85" s="316"/>
      <c r="M85" s="317"/>
    </row>
  </sheetData>
  <mergeCells count="218">
    <mergeCell ref="P53:P56"/>
    <mergeCell ref="Q53:Q56"/>
    <mergeCell ref="P57:P60"/>
    <mergeCell ref="Q57:Q60"/>
    <mergeCell ref="P61:P64"/>
    <mergeCell ref="Q61:Q64"/>
    <mergeCell ref="J61:J64"/>
    <mergeCell ref="K61:K64"/>
    <mergeCell ref="L61:L64"/>
    <mergeCell ref="M61:M64"/>
    <mergeCell ref="N53:N54"/>
    <mergeCell ref="N55:N56"/>
    <mergeCell ref="N57:N58"/>
    <mergeCell ref="N59:N60"/>
    <mergeCell ref="N61:N62"/>
    <mergeCell ref="N63:N64"/>
    <mergeCell ref="J53:J56"/>
    <mergeCell ref="K53:K56"/>
    <mergeCell ref="M53:M56"/>
    <mergeCell ref="L53:L56"/>
    <mergeCell ref="J57:J60"/>
    <mergeCell ref="K57:K60"/>
    <mergeCell ref="L57:L60"/>
    <mergeCell ref="M57:M60"/>
    <mergeCell ref="J49:J52"/>
    <mergeCell ref="K49:K52"/>
    <mergeCell ref="L49:L52"/>
    <mergeCell ref="M49:M52"/>
    <mergeCell ref="P49:P52"/>
    <mergeCell ref="Q49:Q52"/>
    <mergeCell ref="N49:N50"/>
    <mergeCell ref="N51:N52"/>
    <mergeCell ref="H49:H52"/>
    <mergeCell ref="I53:I56"/>
    <mergeCell ref="I57:I60"/>
    <mergeCell ref="I61:I64"/>
    <mergeCell ref="F49:F52"/>
    <mergeCell ref="F53:F56"/>
    <mergeCell ref="F57:F60"/>
    <mergeCell ref="F61:F64"/>
    <mergeCell ref="G49:G52"/>
    <mergeCell ref="G53:G56"/>
    <mergeCell ref="G57:G60"/>
    <mergeCell ref="G61:G64"/>
    <mergeCell ref="B82:G82"/>
    <mergeCell ref="C83:M83"/>
    <mergeCell ref="C84:M84"/>
    <mergeCell ref="C73:E73"/>
    <mergeCell ref="F73:I73"/>
    <mergeCell ref="J73:M73"/>
    <mergeCell ref="B67:E67"/>
    <mergeCell ref="C68:E68"/>
    <mergeCell ref="F68:I68"/>
    <mergeCell ref="J68:M68"/>
    <mergeCell ref="C69:E69"/>
    <mergeCell ref="F69:I69"/>
    <mergeCell ref="J69:M69"/>
    <mergeCell ref="C85:M85"/>
    <mergeCell ref="B49:B52"/>
    <mergeCell ref="B53:B56"/>
    <mergeCell ref="B57:B60"/>
    <mergeCell ref="B61:B64"/>
    <mergeCell ref="C49:C52"/>
    <mergeCell ref="C53:C56"/>
    <mergeCell ref="B77:D77"/>
    <mergeCell ref="C78:E78"/>
    <mergeCell ref="F78:M78"/>
    <mergeCell ref="C79:E79"/>
    <mergeCell ref="F79:M79"/>
    <mergeCell ref="C80:E80"/>
    <mergeCell ref="F80:M80"/>
    <mergeCell ref="C74:E74"/>
    <mergeCell ref="F74:I74"/>
    <mergeCell ref="J74:M74"/>
    <mergeCell ref="C75:E75"/>
    <mergeCell ref="F75:I75"/>
    <mergeCell ref="J75:M75"/>
    <mergeCell ref="C70:E70"/>
    <mergeCell ref="F70:I70"/>
    <mergeCell ref="J70:M70"/>
    <mergeCell ref="B72:F72"/>
    <mergeCell ref="Q45:Q48"/>
    <mergeCell ref="N47:N48"/>
    <mergeCell ref="B65:H65"/>
    <mergeCell ref="N65:Q65"/>
    <mergeCell ref="C57:C60"/>
    <mergeCell ref="C61:C64"/>
    <mergeCell ref="D49:D52"/>
    <mergeCell ref="D53:D56"/>
    <mergeCell ref="H45:H48"/>
    <mergeCell ref="I45:I48"/>
    <mergeCell ref="J45:J48"/>
    <mergeCell ref="K45:K48"/>
    <mergeCell ref="L45:L48"/>
    <mergeCell ref="M45:M48"/>
    <mergeCell ref="D57:D60"/>
    <mergeCell ref="D61:D64"/>
    <mergeCell ref="E49:E52"/>
    <mergeCell ref="E53:E56"/>
    <mergeCell ref="E57:E60"/>
    <mergeCell ref="E61:E64"/>
    <mergeCell ref="H53:H56"/>
    <mergeCell ref="H57:H60"/>
    <mergeCell ref="H61:H64"/>
    <mergeCell ref="I49:I52"/>
    <mergeCell ref="N41:N42"/>
    <mergeCell ref="P41:P44"/>
    <mergeCell ref="Q41:Q44"/>
    <mergeCell ref="N43:N44"/>
    <mergeCell ref="B45:B48"/>
    <mergeCell ref="C45:C48"/>
    <mergeCell ref="D45:D48"/>
    <mergeCell ref="E45:E48"/>
    <mergeCell ref="F45:F48"/>
    <mergeCell ref="G45:G48"/>
    <mergeCell ref="H41:H44"/>
    <mergeCell ref="I41:I44"/>
    <mergeCell ref="J41:J44"/>
    <mergeCell ref="K41:K44"/>
    <mergeCell ref="L41:L44"/>
    <mergeCell ref="M41:M44"/>
    <mergeCell ref="B41:B44"/>
    <mergeCell ref="C41:C44"/>
    <mergeCell ref="D41:D44"/>
    <mergeCell ref="E41:E44"/>
    <mergeCell ref="F41:F44"/>
    <mergeCell ref="G41:G44"/>
    <mergeCell ref="N45:N46"/>
    <mergeCell ref="P45:P48"/>
    <mergeCell ref="K37:K40"/>
    <mergeCell ref="L37:L40"/>
    <mergeCell ref="M37:M40"/>
    <mergeCell ref="N37:N38"/>
    <mergeCell ref="P37:P38"/>
    <mergeCell ref="Q37:Q38"/>
    <mergeCell ref="N39:N40"/>
    <mergeCell ref="P39:P40"/>
    <mergeCell ref="Q39:Q40"/>
    <mergeCell ref="B37:B40"/>
    <mergeCell ref="C37:C40"/>
    <mergeCell ref="D37:D40"/>
    <mergeCell ref="E37:E40"/>
    <mergeCell ref="F37:F40"/>
    <mergeCell ref="G37:G40"/>
    <mergeCell ref="H37:H40"/>
    <mergeCell ref="I37:I40"/>
    <mergeCell ref="J37:J40"/>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26:E26"/>
    <mergeCell ref="F26:H26"/>
    <mergeCell ref="B27:E27"/>
    <mergeCell ref="F27:H27"/>
    <mergeCell ref="B28:E28"/>
    <mergeCell ref="F28:H28"/>
    <mergeCell ref="B23:E23"/>
    <mergeCell ref="F23:H23"/>
    <mergeCell ref="B24:E24"/>
    <mergeCell ref="F24:H24"/>
    <mergeCell ref="B25:E25"/>
    <mergeCell ref="F25:H25"/>
    <mergeCell ref="B20:E20"/>
    <mergeCell ref="F20:H20"/>
    <mergeCell ref="B21:E21"/>
    <mergeCell ref="F21:H21"/>
    <mergeCell ref="B22:E22"/>
    <mergeCell ref="F22:H22"/>
    <mergeCell ref="B17:E17"/>
    <mergeCell ref="F17:H17"/>
    <mergeCell ref="B18:E18"/>
    <mergeCell ref="F18:H18"/>
    <mergeCell ref="B19:E19"/>
    <mergeCell ref="F19:H19"/>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Q2"/>
    <mergeCell ref="F4:H4"/>
    <mergeCell ref="I4:N4"/>
    <mergeCell ref="B6:H6"/>
    <mergeCell ref="B7:B8"/>
    <mergeCell ref="C7:D8"/>
    <mergeCell ref="E7:G8"/>
    <mergeCell ref="H7:J8"/>
    <mergeCell ref="K7:N7"/>
    <mergeCell ref="K8:M8"/>
  </mergeCells>
  <pageMargins left="0.70866141732283472" right="0.70866141732283472" top="0.74803149606299213" bottom="0.74803149606299213" header="0.31496062992125984" footer="0.31496062992125984"/>
  <pageSetup paperSize="9" scale="49" fitToHeight="0" orientation="landscape" r:id="rId1"/>
  <headerFooter scaleWithDoc="0">
    <oddHeader>&amp;C&amp;"Times New Roman,Regular"&amp;P</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02BD5-F2B6-4A8F-AC08-A24840875308}">
  <sheetPr>
    <pageSetUpPr fitToPage="1"/>
  </sheetPr>
  <dimension ref="B1:Q119"/>
  <sheetViews>
    <sheetView tabSelected="1" topLeftCell="A85" zoomScale="70" zoomScaleNormal="70" workbookViewId="0">
      <selection activeCell="N102" sqref="N102"/>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3" width="14.5546875" customWidth="1"/>
    <col min="14" max="14" width="44.5546875" customWidth="1"/>
    <col min="15" max="15" width="12.44140625" customWidth="1"/>
    <col min="16" max="17" width="14.44140625" customWidth="1"/>
  </cols>
  <sheetData>
    <row r="1" spans="2:17" ht="15.6" x14ac:dyDescent="0.3">
      <c r="B1" s="7"/>
      <c r="C1" s="7"/>
      <c r="D1" s="7"/>
      <c r="E1" s="7"/>
      <c r="F1" s="7"/>
      <c r="G1" s="7"/>
      <c r="H1" s="7"/>
      <c r="I1" s="7"/>
      <c r="J1" s="7"/>
      <c r="K1" s="7"/>
      <c r="L1" s="7"/>
      <c r="M1" s="7"/>
      <c r="N1" s="7"/>
      <c r="O1" s="7"/>
      <c r="P1" s="7"/>
      <c r="Q1" s="7"/>
    </row>
    <row r="2" spans="2:17" ht="15.6" x14ac:dyDescent="0.3">
      <c r="B2" s="270" t="s">
        <v>428</v>
      </c>
      <c r="C2" s="270"/>
      <c r="D2" s="270"/>
      <c r="E2" s="270"/>
      <c r="F2" s="270"/>
      <c r="G2" s="270"/>
      <c r="H2" s="270"/>
      <c r="I2" s="270"/>
      <c r="J2" s="270"/>
      <c r="K2" s="270"/>
      <c r="L2" s="270"/>
      <c r="M2" s="270"/>
      <c r="N2" s="270"/>
      <c r="O2" s="270"/>
      <c r="P2" s="270"/>
      <c r="Q2" s="270"/>
    </row>
    <row r="3" spans="2:17" ht="15.6" x14ac:dyDescent="0.3">
      <c r="B3" s="6"/>
      <c r="C3" s="6"/>
      <c r="D3" s="6"/>
      <c r="E3" s="6"/>
      <c r="F3" s="6"/>
      <c r="G3" s="6"/>
      <c r="H3" s="6"/>
      <c r="I3" s="6"/>
      <c r="J3" s="6"/>
      <c r="K3" s="6"/>
      <c r="L3" s="6"/>
      <c r="M3" s="6"/>
      <c r="N3" s="6"/>
      <c r="O3" s="6"/>
      <c r="P3" s="6"/>
      <c r="Q3" s="6"/>
    </row>
    <row r="4" spans="2:17" ht="15.6" x14ac:dyDescent="0.3">
      <c r="B4" s="7"/>
      <c r="C4" s="7"/>
      <c r="D4" s="7"/>
      <c r="E4" s="7"/>
      <c r="F4" s="7"/>
      <c r="G4" s="332" t="str">
        <f>'III skyrius'!D12</f>
        <v>Nr. LT022-01-04-01</v>
      </c>
      <c r="H4" s="332"/>
      <c r="I4" s="333" t="str">
        <f>'III skyrius'!C12</f>
        <v>Darnaus judumo miestuose skatinimas</v>
      </c>
      <c r="J4" s="333"/>
      <c r="K4" s="333"/>
      <c r="L4" s="333"/>
      <c r="M4" s="333"/>
      <c r="N4" s="333"/>
      <c r="O4" s="7"/>
      <c r="P4" s="7"/>
      <c r="Q4" s="7"/>
    </row>
    <row r="5" spans="2:17" ht="15.6" x14ac:dyDescent="0.3">
      <c r="B5" s="6"/>
      <c r="C5" s="6"/>
      <c r="D5" s="6"/>
      <c r="E5" s="6"/>
      <c r="F5" s="6"/>
      <c r="G5" s="6"/>
      <c r="H5" s="6"/>
      <c r="I5" s="6"/>
      <c r="J5" s="6"/>
      <c r="K5" s="6"/>
      <c r="L5" s="6"/>
      <c r="M5" s="6"/>
      <c r="N5" s="6"/>
      <c r="O5" s="6"/>
      <c r="P5" s="6"/>
      <c r="Q5" s="6"/>
    </row>
    <row r="6" spans="2:17" ht="15.6" x14ac:dyDescent="0.3">
      <c r="B6" s="248" t="s">
        <v>429</v>
      </c>
      <c r="C6" s="248"/>
      <c r="D6" s="248"/>
      <c r="E6" s="248"/>
      <c r="F6" s="248"/>
      <c r="G6" s="248"/>
      <c r="H6" s="248"/>
      <c r="I6" s="7"/>
      <c r="J6" s="7"/>
      <c r="K6" s="7"/>
      <c r="L6" s="7"/>
      <c r="M6" s="7"/>
      <c r="N6" s="7"/>
      <c r="O6" s="7"/>
      <c r="P6" s="7"/>
      <c r="Q6" s="7"/>
    </row>
    <row r="7" spans="2:17" ht="21.6" customHeight="1" x14ac:dyDescent="0.3">
      <c r="B7" s="250" t="s">
        <v>3</v>
      </c>
      <c r="C7" s="250" t="s">
        <v>202</v>
      </c>
      <c r="D7" s="250"/>
      <c r="E7" s="249" t="s">
        <v>203</v>
      </c>
      <c r="F7" s="249"/>
      <c r="G7" s="249"/>
      <c r="H7" s="249" t="s">
        <v>204</v>
      </c>
      <c r="I7" s="249"/>
      <c r="J7" s="249"/>
      <c r="K7" s="250" t="s">
        <v>205</v>
      </c>
      <c r="L7" s="250"/>
      <c r="M7" s="250"/>
      <c r="N7" s="250"/>
    </row>
    <row r="8" spans="2:17" ht="34.35" customHeight="1" x14ac:dyDescent="0.3">
      <c r="B8" s="250"/>
      <c r="C8" s="250"/>
      <c r="D8" s="250"/>
      <c r="E8" s="249"/>
      <c r="F8" s="249"/>
      <c r="G8" s="249"/>
      <c r="H8" s="249"/>
      <c r="I8" s="249"/>
      <c r="J8" s="249"/>
      <c r="K8" s="249" t="s">
        <v>206</v>
      </c>
      <c r="L8" s="249"/>
      <c r="M8" s="249"/>
      <c r="N8" s="3" t="s">
        <v>207</v>
      </c>
      <c r="O8" s="1"/>
      <c r="P8" s="1"/>
      <c r="Q8" s="1"/>
    </row>
    <row r="9" spans="2:17" ht="15.6" x14ac:dyDescent="0.3">
      <c r="B9" s="4">
        <v>1</v>
      </c>
      <c r="C9" s="283">
        <v>2</v>
      </c>
      <c r="D9" s="283"/>
      <c r="E9" s="283">
        <v>3</v>
      </c>
      <c r="F9" s="283"/>
      <c r="G9" s="283"/>
      <c r="H9" s="283">
        <v>4</v>
      </c>
      <c r="I9" s="283"/>
      <c r="J9" s="283"/>
      <c r="K9" s="283">
        <v>5</v>
      </c>
      <c r="L9" s="283"/>
      <c r="M9" s="283"/>
      <c r="N9" s="4">
        <v>6</v>
      </c>
    </row>
    <row r="10" spans="2:17" ht="15.6" customHeight="1" x14ac:dyDescent="0.3">
      <c r="B10" s="259" t="s">
        <v>15</v>
      </c>
      <c r="C10" s="321" t="s">
        <v>430</v>
      </c>
      <c r="D10" s="322"/>
      <c r="E10" s="257" t="s">
        <v>54</v>
      </c>
      <c r="F10" s="325"/>
      <c r="G10" s="326"/>
      <c r="H10" s="375">
        <v>0</v>
      </c>
      <c r="I10" s="369"/>
      <c r="J10" s="369"/>
      <c r="K10" s="375">
        <v>0</v>
      </c>
      <c r="L10" s="369"/>
      <c r="M10" s="369"/>
      <c r="N10" s="33">
        <f>O39</f>
        <v>169432</v>
      </c>
    </row>
    <row r="11" spans="2:17" ht="19.350000000000001" customHeight="1" x14ac:dyDescent="0.3">
      <c r="B11" s="260"/>
      <c r="C11" s="323"/>
      <c r="D11" s="324"/>
      <c r="E11" s="258"/>
      <c r="F11" s="327"/>
      <c r="G11" s="328"/>
      <c r="H11" s="372" t="s">
        <v>22</v>
      </c>
      <c r="I11" s="373"/>
      <c r="J11" s="374"/>
      <c r="K11" s="372" t="s">
        <v>41</v>
      </c>
      <c r="L11" s="373"/>
      <c r="M11" s="374"/>
      <c r="N11" s="24" t="str">
        <f>O40</f>
        <v>(2029)</v>
      </c>
    </row>
    <row r="14" spans="2:17" ht="15.6" x14ac:dyDescent="0.3">
      <c r="B14" s="248" t="s">
        <v>431</v>
      </c>
      <c r="C14" s="248"/>
      <c r="D14" s="248"/>
      <c r="E14" s="248"/>
      <c r="F14" s="248"/>
      <c r="G14" s="248"/>
    </row>
    <row r="15" spans="2:17" ht="15.6" x14ac:dyDescent="0.3">
      <c r="B15" s="274" t="s">
        <v>218</v>
      </c>
      <c r="C15" s="274"/>
      <c r="D15" s="274"/>
      <c r="E15" s="274"/>
      <c r="F15" s="274" t="s">
        <v>219</v>
      </c>
      <c r="G15" s="274"/>
      <c r="H15" s="274"/>
    </row>
    <row r="16" spans="2:17" ht="15.6" x14ac:dyDescent="0.3">
      <c r="B16" s="275">
        <v>1</v>
      </c>
      <c r="C16" s="275"/>
      <c r="D16" s="275"/>
      <c r="E16" s="275"/>
      <c r="F16" s="275">
        <v>2</v>
      </c>
      <c r="G16" s="275"/>
      <c r="H16" s="275"/>
    </row>
    <row r="17" spans="2:9" ht="15.6" x14ac:dyDescent="0.3">
      <c r="B17" s="272" t="s">
        <v>220</v>
      </c>
      <c r="C17" s="272"/>
      <c r="D17" s="272"/>
      <c r="E17" s="272"/>
      <c r="F17" s="367">
        <f>F18+F20+F22+F24</f>
        <v>41735763.189999998</v>
      </c>
      <c r="G17" s="367"/>
      <c r="H17" s="367"/>
    </row>
    <row r="18" spans="2:9" ht="15.6" x14ac:dyDescent="0.3">
      <c r="B18" s="272" t="s">
        <v>221</v>
      </c>
      <c r="C18" s="272"/>
      <c r="D18" s="272"/>
      <c r="E18" s="272"/>
      <c r="F18" s="367">
        <f>F19</f>
        <v>0</v>
      </c>
      <c r="G18" s="367"/>
      <c r="H18" s="367"/>
    </row>
    <row r="19" spans="2:9" ht="15.6" x14ac:dyDescent="0.3">
      <c r="B19" s="271" t="s">
        <v>222</v>
      </c>
      <c r="C19" s="271"/>
      <c r="D19" s="271"/>
      <c r="E19" s="271"/>
      <c r="F19" s="367">
        <f>J94</f>
        <v>0</v>
      </c>
      <c r="G19" s="367"/>
      <c r="H19" s="367"/>
    </row>
    <row r="20" spans="2:9" ht="31.35" customHeight="1" x14ac:dyDescent="0.3">
      <c r="B20" s="272" t="s">
        <v>223</v>
      </c>
      <c r="C20" s="272"/>
      <c r="D20" s="272"/>
      <c r="E20" s="272"/>
      <c r="F20" s="367">
        <f>F21</f>
        <v>0</v>
      </c>
      <c r="G20" s="367"/>
      <c r="H20" s="367"/>
    </row>
    <row r="21" spans="2:9" ht="15.6" x14ac:dyDescent="0.3">
      <c r="B21" s="271" t="s">
        <v>224</v>
      </c>
      <c r="C21" s="271"/>
      <c r="D21" s="271"/>
      <c r="E21" s="271"/>
      <c r="F21" s="367">
        <f>K94</f>
        <v>0</v>
      </c>
      <c r="G21" s="367"/>
      <c r="H21" s="367"/>
    </row>
    <row r="22" spans="2:9" ht="15.6" x14ac:dyDescent="0.3">
      <c r="B22" s="272" t="s">
        <v>225</v>
      </c>
      <c r="C22" s="272"/>
      <c r="D22" s="272"/>
      <c r="E22" s="272"/>
      <c r="F22" s="367">
        <f>F23</f>
        <v>41735763.189999998</v>
      </c>
      <c r="G22" s="367"/>
      <c r="H22" s="367"/>
    </row>
    <row r="23" spans="2:9" ht="15.6" x14ac:dyDescent="0.3">
      <c r="B23" s="271" t="s">
        <v>226</v>
      </c>
      <c r="C23" s="271"/>
      <c r="D23" s="271"/>
      <c r="E23" s="271"/>
      <c r="F23" s="367">
        <f>L94</f>
        <v>41735763.189999998</v>
      </c>
      <c r="G23" s="367"/>
      <c r="H23" s="367"/>
    </row>
    <row r="24" spans="2:9" ht="15.6" x14ac:dyDescent="0.3">
      <c r="B24" s="272" t="s">
        <v>227</v>
      </c>
      <c r="C24" s="272"/>
      <c r="D24" s="272"/>
      <c r="E24" s="272"/>
      <c r="F24" s="367">
        <f>F25</f>
        <v>0</v>
      </c>
      <c r="G24" s="367"/>
      <c r="H24" s="367"/>
    </row>
    <row r="25" spans="2:9" ht="15.6" x14ac:dyDescent="0.3">
      <c r="B25" s="271" t="s">
        <v>228</v>
      </c>
      <c r="C25" s="271"/>
      <c r="D25" s="271"/>
      <c r="E25" s="271"/>
      <c r="F25" s="367">
        <v>0</v>
      </c>
      <c r="G25" s="367"/>
      <c r="H25" s="367"/>
    </row>
    <row r="26" spans="2:9" ht="15.6" x14ac:dyDescent="0.3">
      <c r="B26" s="272" t="s">
        <v>229</v>
      </c>
      <c r="C26" s="272"/>
      <c r="D26" s="272"/>
      <c r="E26" s="272"/>
      <c r="F26" s="367">
        <f>SUM(F27:H28)</f>
        <v>12656428.549999999</v>
      </c>
      <c r="G26" s="367"/>
      <c r="H26" s="367"/>
    </row>
    <row r="27" spans="2:9" ht="15.6" x14ac:dyDescent="0.3">
      <c r="B27" s="271" t="s">
        <v>230</v>
      </c>
      <c r="C27" s="271"/>
      <c r="D27" s="271"/>
      <c r="E27" s="271"/>
      <c r="F27" s="367">
        <f>SUM(M49:M87)-209960.62</f>
        <v>12446467.93</v>
      </c>
      <c r="G27" s="367"/>
      <c r="H27" s="367"/>
    </row>
    <row r="28" spans="2:9" ht="15.6" x14ac:dyDescent="0.3">
      <c r="B28" s="271" t="s">
        <v>231</v>
      </c>
      <c r="C28" s="271"/>
      <c r="D28" s="271"/>
      <c r="E28" s="271"/>
      <c r="F28" s="367">
        <f>209960.62</f>
        <v>209960.62</v>
      </c>
      <c r="G28" s="367"/>
      <c r="H28" s="367"/>
    </row>
    <row r="29" spans="2:9" ht="15.6" x14ac:dyDescent="0.3">
      <c r="B29" s="271" t="s">
        <v>232</v>
      </c>
      <c r="C29" s="271"/>
      <c r="D29" s="271"/>
      <c r="E29" s="271"/>
      <c r="F29" s="367">
        <v>0</v>
      </c>
      <c r="G29" s="367"/>
      <c r="H29" s="367"/>
    </row>
    <row r="30" spans="2:9" ht="15.6" x14ac:dyDescent="0.3">
      <c r="B30" s="272" t="s">
        <v>233</v>
      </c>
      <c r="C30" s="272"/>
      <c r="D30" s="272"/>
      <c r="E30" s="272"/>
      <c r="F30" s="367">
        <f>F17+F26</f>
        <v>54392191.739999995</v>
      </c>
      <c r="G30" s="367"/>
      <c r="H30" s="367"/>
    </row>
    <row r="31" spans="2:9" x14ac:dyDescent="0.3">
      <c r="F31" s="158"/>
      <c r="G31" s="158"/>
      <c r="H31" s="158"/>
      <c r="I31" s="159"/>
    </row>
    <row r="32" spans="2:9" ht="15.6" x14ac:dyDescent="0.3">
      <c r="B32" s="248" t="s">
        <v>432</v>
      </c>
      <c r="C32" s="248"/>
      <c r="D32" s="248"/>
      <c r="E32" s="248"/>
      <c r="F32" s="248"/>
      <c r="G32" s="248"/>
      <c r="H32" s="248"/>
    </row>
    <row r="33" spans="2:17" ht="16.350000000000001" customHeight="1" x14ac:dyDescent="0.3">
      <c r="B33" s="276" t="s">
        <v>235</v>
      </c>
      <c r="C33" s="249" t="s">
        <v>236</v>
      </c>
      <c r="D33" s="249" t="s">
        <v>237</v>
      </c>
      <c r="E33" s="249" t="s">
        <v>238</v>
      </c>
      <c r="F33" s="249" t="s">
        <v>239</v>
      </c>
      <c r="G33" s="249" t="s">
        <v>240</v>
      </c>
      <c r="H33" s="249" t="s">
        <v>241</v>
      </c>
      <c r="I33" s="249" t="s">
        <v>242</v>
      </c>
      <c r="J33" s="249"/>
      <c r="K33" s="249"/>
      <c r="L33" s="249"/>
      <c r="M33" s="249"/>
      <c r="N33" s="249" t="s">
        <v>6</v>
      </c>
      <c r="O33" s="249"/>
      <c r="P33" s="249" t="s">
        <v>243</v>
      </c>
      <c r="Q33" s="249" t="s">
        <v>244</v>
      </c>
    </row>
    <row r="34" spans="2:17" ht="47.1" customHeight="1" x14ac:dyDescent="0.3">
      <c r="B34" s="277"/>
      <c r="C34" s="249"/>
      <c r="D34" s="249"/>
      <c r="E34" s="249"/>
      <c r="F34" s="249"/>
      <c r="G34" s="249"/>
      <c r="H34" s="249"/>
      <c r="I34" s="249" t="s">
        <v>141</v>
      </c>
      <c r="J34" s="249" t="s">
        <v>245</v>
      </c>
      <c r="K34" s="249"/>
      <c r="L34" s="249"/>
      <c r="M34" s="249" t="s">
        <v>246</v>
      </c>
      <c r="N34" s="249" t="s">
        <v>247</v>
      </c>
      <c r="O34" s="249" t="s">
        <v>248</v>
      </c>
      <c r="P34" s="249"/>
      <c r="Q34" s="249"/>
    </row>
    <row r="35" spans="2:17" ht="96" customHeight="1" x14ac:dyDescent="0.3">
      <c r="B35" s="278"/>
      <c r="C35" s="249"/>
      <c r="D35" s="249"/>
      <c r="E35" s="249"/>
      <c r="F35" s="249"/>
      <c r="G35" s="249"/>
      <c r="H35" s="249"/>
      <c r="I35" s="249"/>
      <c r="J35" s="3" t="s">
        <v>249</v>
      </c>
      <c r="K35" s="3" t="s">
        <v>250</v>
      </c>
      <c r="L35" s="3" t="s">
        <v>251</v>
      </c>
      <c r="M35" s="249"/>
      <c r="N35" s="249"/>
      <c r="O35" s="249"/>
      <c r="P35" s="249"/>
      <c r="Q35" s="249"/>
    </row>
    <row r="36" spans="2: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17" s="142" customFormat="1" ht="29.1" customHeight="1" x14ac:dyDescent="0.3">
      <c r="B37" s="245" t="s">
        <v>433</v>
      </c>
      <c r="C37" s="279" t="s">
        <v>253</v>
      </c>
      <c r="D37" s="389" t="s">
        <v>434</v>
      </c>
      <c r="E37" s="389" t="s">
        <v>435</v>
      </c>
      <c r="F37" s="245" t="s">
        <v>255</v>
      </c>
      <c r="G37" s="245" t="s">
        <v>353</v>
      </c>
      <c r="H37" s="245" t="s">
        <v>257</v>
      </c>
      <c r="I37" s="298">
        <f>SUM(I49:I93)</f>
        <v>54392191.740000002</v>
      </c>
      <c r="J37" s="396">
        <f>SUM(J49:J79)</f>
        <v>0</v>
      </c>
      <c r="K37" s="298">
        <f>SUM(K49:K79)</f>
        <v>0</v>
      </c>
      <c r="L37" s="298">
        <f>SUM(L49:L93)</f>
        <v>41735763.189999998</v>
      </c>
      <c r="M37" s="298">
        <f>SUM(M49:M93)</f>
        <v>12656428.549999999</v>
      </c>
      <c r="N37" s="245" t="s">
        <v>436</v>
      </c>
      <c r="O37" s="223">
        <f>O49+O53+O57+O61+O65+O70+O74+O80+O84</f>
        <v>31.360000000000003</v>
      </c>
      <c r="P37" s="363" t="s">
        <v>20</v>
      </c>
      <c r="Q37" s="361" t="s">
        <v>375</v>
      </c>
    </row>
    <row r="38" spans="2:17" s="142" customFormat="1" ht="17.399999999999999" customHeight="1" x14ac:dyDescent="0.3">
      <c r="B38" s="246"/>
      <c r="C38" s="280"/>
      <c r="D38" s="390"/>
      <c r="E38" s="390"/>
      <c r="F38" s="246"/>
      <c r="G38" s="246"/>
      <c r="H38" s="246"/>
      <c r="I38" s="299"/>
      <c r="J38" s="397"/>
      <c r="K38" s="299"/>
      <c r="L38" s="299"/>
      <c r="M38" s="299"/>
      <c r="N38" s="252"/>
      <c r="O38" s="24" t="s">
        <v>42</v>
      </c>
      <c r="P38" s="364"/>
      <c r="Q38" s="362"/>
    </row>
    <row r="39" spans="2:17" s="142" customFormat="1" ht="23.1" customHeight="1" x14ac:dyDescent="0.3">
      <c r="B39" s="246"/>
      <c r="C39" s="280"/>
      <c r="D39" s="390"/>
      <c r="E39" s="390"/>
      <c r="F39" s="246"/>
      <c r="G39" s="246"/>
      <c r="H39" s="246"/>
      <c r="I39" s="299"/>
      <c r="J39" s="397"/>
      <c r="K39" s="299"/>
      <c r="L39" s="299"/>
      <c r="M39" s="299"/>
      <c r="N39" s="245" t="s">
        <v>437</v>
      </c>
      <c r="O39" s="33">
        <f>O51+O55+O59+O63+O67+O72+O76+O82+O86</f>
        <v>169432</v>
      </c>
      <c r="P39" s="363" t="s">
        <v>20</v>
      </c>
      <c r="Q39" s="361" t="s">
        <v>375</v>
      </c>
    </row>
    <row r="40" spans="2:17" s="142" customFormat="1" ht="27" customHeight="1" x14ac:dyDescent="0.3">
      <c r="B40" s="246"/>
      <c r="C40" s="280"/>
      <c r="D40" s="390"/>
      <c r="E40" s="390"/>
      <c r="F40" s="246"/>
      <c r="G40" s="246"/>
      <c r="H40" s="246"/>
      <c r="I40" s="299"/>
      <c r="J40" s="397"/>
      <c r="K40" s="299"/>
      <c r="L40" s="299"/>
      <c r="M40" s="299"/>
      <c r="N40" s="252"/>
      <c r="O40" s="24" t="s">
        <v>42</v>
      </c>
      <c r="P40" s="364"/>
      <c r="Q40" s="362"/>
    </row>
    <row r="41" spans="2:17" s="142" customFormat="1" ht="17.399999999999999" customHeight="1" x14ac:dyDescent="0.3">
      <c r="B41" s="246"/>
      <c r="C41" s="280"/>
      <c r="D41" s="390"/>
      <c r="E41" s="390"/>
      <c r="F41" s="246"/>
      <c r="G41" s="246"/>
      <c r="H41" s="246"/>
      <c r="I41" s="299"/>
      <c r="J41" s="397"/>
      <c r="K41" s="299"/>
      <c r="L41" s="299"/>
      <c r="M41" s="299"/>
      <c r="N41" s="245" t="s">
        <v>438</v>
      </c>
      <c r="O41" s="33">
        <f>O78</f>
        <v>1</v>
      </c>
      <c r="P41" s="401" t="s">
        <v>20</v>
      </c>
      <c r="Q41" s="361" t="s">
        <v>289</v>
      </c>
    </row>
    <row r="42" spans="2:17" s="142" customFormat="1" ht="16.95" customHeight="1" x14ac:dyDescent="0.3">
      <c r="B42" s="246"/>
      <c r="C42" s="280"/>
      <c r="D42" s="390"/>
      <c r="E42" s="390"/>
      <c r="F42" s="246"/>
      <c r="G42" s="246"/>
      <c r="H42" s="246"/>
      <c r="I42" s="299"/>
      <c r="J42" s="397"/>
      <c r="K42" s="299"/>
      <c r="L42" s="299"/>
      <c r="M42" s="299"/>
      <c r="N42" s="246"/>
      <c r="O42" s="399" t="s">
        <v>23</v>
      </c>
      <c r="P42" s="402"/>
      <c r="Q42" s="394"/>
    </row>
    <row r="43" spans="2:17" s="142" customFormat="1" ht="26.4" customHeight="1" x14ac:dyDescent="0.3">
      <c r="B43" s="246"/>
      <c r="C43" s="280"/>
      <c r="D43" s="390"/>
      <c r="E43" s="390"/>
      <c r="F43" s="246"/>
      <c r="G43" s="246"/>
      <c r="H43" s="246"/>
      <c r="I43" s="299"/>
      <c r="J43" s="397"/>
      <c r="K43" s="299"/>
      <c r="L43" s="299"/>
      <c r="M43" s="299"/>
      <c r="N43" s="246"/>
      <c r="O43" s="399"/>
      <c r="P43" s="402"/>
      <c r="Q43" s="394"/>
    </row>
    <row r="44" spans="2:17" s="142" customFormat="1" ht="26.4" customHeight="1" x14ac:dyDescent="0.3">
      <c r="B44" s="246"/>
      <c r="C44" s="280"/>
      <c r="D44" s="390"/>
      <c r="E44" s="390"/>
      <c r="F44" s="246"/>
      <c r="G44" s="246"/>
      <c r="H44" s="246"/>
      <c r="I44" s="299"/>
      <c r="J44" s="397"/>
      <c r="K44" s="299"/>
      <c r="L44" s="299"/>
      <c r="M44" s="299"/>
      <c r="N44" s="246"/>
      <c r="O44" s="399"/>
      <c r="P44" s="402"/>
      <c r="Q44" s="394"/>
    </row>
    <row r="45" spans="2:17" s="142" customFormat="1" ht="19.95" customHeight="1" x14ac:dyDescent="0.3">
      <c r="B45" s="246"/>
      <c r="C45" s="280"/>
      <c r="D45" s="390"/>
      <c r="E45" s="390"/>
      <c r="F45" s="246"/>
      <c r="G45" s="246"/>
      <c r="H45" s="246"/>
      <c r="I45" s="299"/>
      <c r="J45" s="397"/>
      <c r="K45" s="299"/>
      <c r="L45" s="299"/>
      <c r="M45" s="299"/>
      <c r="N45" s="246"/>
      <c r="O45" s="399"/>
      <c r="P45" s="402"/>
      <c r="Q45" s="394"/>
    </row>
    <row r="46" spans="2:17" s="142" customFormat="1" ht="26.4" hidden="1" customHeight="1" x14ac:dyDescent="0.3">
      <c r="B46" s="246"/>
      <c r="C46" s="280"/>
      <c r="D46" s="390"/>
      <c r="E46" s="390"/>
      <c r="F46" s="246"/>
      <c r="G46" s="246"/>
      <c r="H46" s="246"/>
      <c r="I46" s="299"/>
      <c r="J46" s="397"/>
      <c r="K46" s="299"/>
      <c r="L46" s="299"/>
      <c r="M46" s="299"/>
      <c r="N46" s="246"/>
      <c r="O46" s="399"/>
      <c r="P46" s="402"/>
      <c r="Q46" s="394"/>
    </row>
    <row r="47" spans="2:17" s="142" customFormat="1" ht="28.2" hidden="1" customHeight="1" x14ac:dyDescent="0.3">
      <c r="B47" s="246"/>
      <c r="C47" s="280"/>
      <c r="D47" s="390"/>
      <c r="E47" s="390"/>
      <c r="F47" s="246"/>
      <c r="G47" s="246"/>
      <c r="H47" s="246"/>
      <c r="I47" s="299"/>
      <c r="J47" s="397"/>
      <c r="K47" s="299"/>
      <c r="L47" s="299"/>
      <c r="M47" s="299"/>
      <c r="N47" s="246"/>
      <c r="O47" s="399"/>
      <c r="P47" s="402"/>
      <c r="Q47" s="394"/>
    </row>
    <row r="48" spans="2:17" s="142" customFormat="1" ht="376.2" hidden="1" customHeight="1" x14ac:dyDescent="0.3">
      <c r="B48" s="252"/>
      <c r="C48" s="281"/>
      <c r="D48" s="395"/>
      <c r="E48" s="395"/>
      <c r="F48" s="252"/>
      <c r="G48" s="252"/>
      <c r="H48" s="252"/>
      <c r="I48" s="300"/>
      <c r="J48" s="398"/>
      <c r="K48" s="300"/>
      <c r="L48" s="300"/>
      <c r="M48" s="300"/>
      <c r="N48" s="252"/>
      <c r="O48" s="400"/>
      <c r="P48" s="403"/>
      <c r="Q48" s="362"/>
    </row>
    <row r="49" spans="2:17" s="142" customFormat="1" ht="17.100000000000001" customHeight="1" x14ac:dyDescent="0.3">
      <c r="B49" s="245" t="s">
        <v>439</v>
      </c>
      <c r="C49" s="293" t="s">
        <v>20</v>
      </c>
      <c r="D49" s="245" t="s">
        <v>303</v>
      </c>
      <c r="E49" s="279" t="s">
        <v>20</v>
      </c>
      <c r="F49" s="293" t="s">
        <v>20</v>
      </c>
      <c r="G49" s="245" t="s">
        <v>353</v>
      </c>
      <c r="H49" s="293" t="s">
        <v>20</v>
      </c>
      <c r="I49" s="290">
        <f>SUM(J49:M49)</f>
        <v>10035000</v>
      </c>
      <c r="J49" s="287">
        <v>0</v>
      </c>
      <c r="K49" s="304">
        <v>0</v>
      </c>
      <c r="L49" s="304">
        <v>7565129.6500000004</v>
      </c>
      <c r="M49" s="304">
        <v>2469870.35</v>
      </c>
      <c r="N49" s="245" t="s">
        <v>436</v>
      </c>
      <c r="O49" s="13">
        <v>0.6</v>
      </c>
      <c r="P49" s="279" t="s">
        <v>279</v>
      </c>
      <c r="Q49" s="279" t="s">
        <v>375</v>
      </c>
    </row>
    <row r="50" spans="2:17" s="142" customFormat="1" ht="17.399999999999999" customHeight="1" x14ac:dyDescent="0.3">
      <c r="B50" s="246"/>
      <c r="C50" s="294"/>
      <c r="D50" s="246"/>
      <c r="E50" s="280"/>
      <c r="F50" s="294"/>
      <c r="G50" s="246"/>
      <c r="H50" s="294"/>
      <c r="I50" s="291"/>
      <c r="J50" s="288"/>
      <c r="K50" s="305"/>
      <c r="L50" s="305"/>
      <c r="M50" s="305"/>
      <c r="N50" s="252"/>
      <c r="O50" s="12" t="s">
        <v>42</v>
      </c>
      <c r="P50" s="280"/>
      <c r="Q50" s="280"/>
    </row>
    <row r="51" spans="2:17" s="142" customFormat="1" ht="20.100000000000001" customHeight="1" x14ac:dyDescent="0.3">
      <c r="B51" s="246"/>
      <c r="C51" s="294"/>
      <c r="D51" s="246"/>
      <c r="E51" s="280"/>
      <c r="F51" s="294"/>
      <c r="G51" s="246"/>
      <c r="H51" s="294"/>
      <c r="I51" s="291"/>
      <c r="J51" s="288"/>
      <c r="K51" s="305"/>
      <c r="L51" s="305"/>
      <c r="M51" s="305"/>
      <c r="N51" s="245" t="s">
        <v>437</v>
      </c>
      <c r="O51" s="14">
        <v>10000</v>
      </c>
      <c r="P51" s="280"/>
      <c r="Q51" s="280"/>
    </row>
    <row r="52" spans="2:17" s="142" customFormat="1" ht="29.4" customHeight="1" x14ac:dyDescent="0.3">
      <c r="B52" s="246"/>
      <c r="C52" s="294"/>
      <c r="D52" s="246"/>
      <c r="E52" s="280"/>
      <c r="F52" s="294"/>
      <c r="G52" s="246"/>
      <c r="H52" s="294"/>
      <c r="I52" s="291"/>
      <c r="J52" s="288"/>
      <c r="K52" s="305"/>
      <c r="L52" s="305"/>
      <c r="M52" s="305"/>
      <c r="N52" s="252"/>
      <c r="O52" s="12" t="s">
        <v>42</v>
      </c>
      <c r="P52" s="280"/>
      <c r="Q52" s="280"/>
    </row>
    <row r="53" spans="2:17" s="142" customFormat="1" ht="20.100000000000001" customHeight="1" x14ac:dyDescent="0.3">
      <c r="B53" s="245" t="s">
        <v>440</v>
      </c>
      <c r="C53" s="293" t="s">
        <v>20</v>
      </c>
      <c r="D53" s="245" t="s">
        <v>272</v>
      </c>
      <c r="E53" s="279" t="s">
        <v>20</v>
      </c>
      <c r="F53" s="293" t="s">
        <v>20</v>
      </c>
      <c r="G53" s="245" t="s">
        <v>353</v>
      </c>
      <c r="H53" s="293" t="s">
        <v>20</v>
      </c>
      <c r="I53" s="290">
        <f>SUM(J53:M56)</f>
        <v>10949151.68</v>
      </c>
      <c r="J53" s="301">
        <v>0</v>
      </c>
      <c r="K53" s="304">
        <v>0</v>
      </c>
      <c r="L53" s="290">
        <v>9306778.9199999999</v>
      </c>
      <c r="M53" s="290">
        <v>1642372.76</v>
      </c>
      <c r="N53" s="245" t="s">
        <v>436</v>
      </c>
      <c r="O53" s="31">
        <v>8</v>
      </c>
      <c r="P53" s="279" t="s">
        <v>306</v>
      </c>
      <c r="Q53" s="279" t="s">
        <v>375</v>
      </c>
    </row>
    <row r="54" spans="2:17" s="142" customFormat="1" ht="21.6" customHeight="1" x14ac:dyDescent="0.3">
      <c r="B54" s="246"/>
      <c r="C54" s="294"/>
      <c r="D54" s="246"/>
      <c r="E54" s="280"/>
      <c r="F54" s="294"/>
      <c r="G54" s="246"/>
      <c r="H54" s="294"/>
      <c r="I54" s="291"/>
      <c r="J54" s="302"/>
      <c r="K54" s="305"/>
      <c r="L54" s="291"/>
      <c r="M54" s="291"/>
      <c r="N54" s="252"/>
      <c r="O54" s="12" t="s">
        <v>42</v>
      </c>
      <c r="P54" s="280"/>
      <c r="Q54" s="280"/>
    </row>
    <row r="55" spans="2:17" s="142" customFormat="1" ht="29.4" customHeight="1" x14ac:dyDescent="0.3">
      <c r="B55" s="246"/>
      <c r="C55" s="294"/>
      <c r="D55" s="246"/>
      <c r="E55" s="280"/>
      <c r="F55" s="294"/>
      <c r="G55" s="246"/>
      <c r="H55" s="294"/>
      <c r="I55" s="291"/>
      <c r="J55" s="302"/>
      <c r="K55" s="305"/>
      <c r="L55" s="291"/>
      <c r="M55" s="291"/>
      <c r="N55" s="245" t="s">
        <v>437</v>
      </c>
      <c r="O55" s="14">
        <v>18586</v>
      </c>
      <c r="P55" s="280"/>
      <c r="Q55" s="280"/>
    </row>
    <row r="56" spans="2:17" s="142" customFormat="1" ht="20.100000000000001" customHeight="1" x14ac:dyDescent="0.3">
      <c r="B56" s="246"/>
      <c r="C56" s="294"/>
      <c r="D56" s="246"/>
      <c r="E56" s="280"/>
      <c r="F56" s="294"/>
      <c r="G56" s="246"/>
      <c r="H56" s="294"/>
      <c r="I56" s="291"/>
      <c r="J56" s="302"/>
      <c r="K56" s="305"/>
      <c r="L56" s="291"/>
      <c r="M56" s="291"/>
      <c r="N56" s="252"/>
      <c r="O56" s="12" t="s">
        <v>42</v>
      </c>
      <c r="P56" s="280"/>
      <c r="Q56" s="280"/>
    </row>
    <row r="57" spans="2:17" s="142" customFormat="1" ht="20.100000000000001" customHeight="1" x14ac:dyDescent="0.3">
      <c r="B57" s="245" t="s">
        <v>441</v>
      </c>
      <c r="C57" s="293" t="s">
        <v>20</v>
      </c>
      <c r="D57" s="245" t="s">
        <v>442</v>
      </c>
      <c r="E57" s="279" t="s">
        <v>20</v>
      </c>
      <c r="F57" s="293" t="s">
        <v>20</v>
      </c>
      <c r="G57" s="245" t="s">
        <v>353</v>
      </c>
      <c r="H57" s="293" t="s">
        <v>20</v>
      </c>
      <c r="I57" s="290">
        <f>SUM(J57:M60)</f>
        <v>14549647.539999999</v>
      </c>
      <c r="J57" s="287">
        <v>0</v>
      </c>
      <c r="K57" s="304">
        <v>0</v>
      </c>
      <c r="L57" s="304">
        <v>8835102.6099999994</v>
      </c>
      <c r="M57" s="304">
        <v>5714544.9299999997</v>
      </c>
      <c r="N57" s="245" t="s">
        <v>436</v>
      </c>
      <c r="O57" s="221">
        <v>0.28999999999999998</v>
      </c>
      <c r="P57" s="279" t="s">
        <v>288</v>
      </c>
      <c r="Q57" s="279" t="s">
        <v>293</v>
      </c>
    </row>
    <row r="58" spans="2:17" s="142" customFormat="1" ht="20.100000000000001" customHeight="1" x14ac:dyDescent="0.3">
      <c r="B58" s="246"/>
      <c r="C58" s="294"/>
      <c r="D58" s="246"/>
      <c r="E58" s="280"/>
      <c r="F58" s="294"/>
      <c r="G58" s="246"/>
      <c r="H58" s="294"/>
      <c r="I58" s="291"/>
      <c r="J58" s="288"/>
      <c r="K58" s="305"/>
      <c r="L58" s="305"/>
      <c r="M58" s="305"/>
      <c r="N58" s="252"/>
      <c r="O58" s="12" t="s">
        <v>60</v>
      </c>
      <c r="P58" s="280"/>
      <c r="Q58" s="280"/>
    </row>
    <row r="59" spans="2:17" s="142" customFormat="1" ht="20.100000000000001" customHeight="1" x14ac:dyDescent="0.3">
      <c r="B59" s="246"/>
      <c r="C59" s="294"/>
      <c r="D59" s="246"/>
      <c r="E59" s="280"/>
      <c r="F59" s="294"/>
      <c r="G59" s="246"/>
      <c r="H59" s="294"/>
      <c r="I59" s="291"/>
      <c r="J59" s="288"/>
      <c r="K59" s="305"/>
      <c r="L59" s="305"/>
      <c r="M59" s="305"/>
      <c r="N59" s="245" t="s">
        <v>437</v>
      </c>
      <c r="O59" s="14">
        <v>40000</v>
      </c>
      <c r="P59" s="280"/>
      <c r="Q59" s="280"/>
    </row>
    <row r="60" spans="2:17" s="142" customFormat="1" ht="37.35" customHeight="1" x14ac:dyDescent="0.3">
      <c r="B60" s="252"/>
      <c r="C60" s="295"/>
      <c r="D60" s="252"/>
      <c r="E60" s="281"/>
      <c r="F60" s="295"/>
      <c r="G60" s="252"/>
      <c r="H60" s="295"/>
      <c r="I60" s="292"/>
      <c r="J60" s="289"/>
      <c r="K60" s="306"/>
      <c r="L60" s="306"/>
      <c r="M60" s="306"/>
      <c r="N60" s="252"/>
      <c r="O60" s="12" t="s">
        <v>126</v>
      </c>
      <c r="P60" s="281"/>
      <c r="Q60" s="281"/>
    </row>
    <row r="61" spans="2:17" s="142" customFormat="1" ht="32.4" customHeight="1" x14ac:dyDescent="0.3">
      <c r="B61" s="245" t="s">
        <v>443</v>
      </c>
      <c r="C61" s="293" t="s">
        <v>20</v>
      </c>
      <c r="D61" s="245" t="s">
        <v>442</v>
      </c>
      <c r="E61" s="279" t="s">
        <v>20</v>
      </c>
      <c r="F61" s="293" t="s">
        <v>20</v>
      </c>
      <c r="G61" s="245" t="s">
        <v>353</v>
      </c>
      <c r="H61" s="293" t="s">
        <v>20</v>
      </c>
      <c r="I61" s="290">
        <f>L61+M61+K61</f>
        <v>1799999.99</v>
      </c>
      <c r="J61" s="301">
        <v>0</v>
      </c>
      <c r="K61" s="301">
        <v>0</v>
      </c>
      <c r="L61" s="290">
        <v>1529999.99</v>
      </c>
      <c r="M61" s="290">
        <v>270000</v>
      </c>
      <c r="N61" s="245" t="s">
        <v>436</v>
      </c>
      <c r="O61" s="13">
        <v>1.4</v>
      </c>
      <c r="P61" s="279" t="s">
        <v>282</v>
      </c>
      <c r="Q61" s="279" t="s">
        <v>293</v>
      </c>
    </row>
    <row r="62" spans="2:17" s="142" customFormat="1" ht="15.6" x14ac:dyDescent="0.3">
      <c r="B62" s="246"/>
      <c r="C62" s="294"/>
      <c r="D62" s="246"/>
      <c r="E62" s="280"/>
      <c r="F62" s="294"/>
      <c r="G62" s="246"/>
      <c r="H62" s="294"/>
      <c r="I62" s="291"/>
      <c r="J62" s="302"/>
      <c r="K62" s="302"/>
      <c r="L62" s="291"/>
      <c r="M62" s="291"/>
      <c r="N62" s="252"/>
      <c r="O62" s="12" t="s">
        <v>60</v>
      </c>
      <c r="P62" s="280"/>
      <c r="Q62" s="280"/>
    </row>
    <row r="63" spans="2:17" s="142" customFormat="1" ht="21.6" customHeight="1" x14ac:dyDescent="0.3">
      <c r="B63" s="246"/>
      <c r="C63" s="294"/>
      <c r="D63" s="246"/>
      <c r="E63" s="280"/>
      <c r="F63" s="294"/>
      <c r="G63" s="246"/>
      <c r="H63" s="294"/>
      <c r="I63" s="291"/>
      <c r="J63" s="302"/>
      <c r="K63" s="302"/>
      <c r="L63" s="291"/>
      <c r="M63" s="291"/>
      <c r="N63" s="245" t="s">
        <v>437</v>
      </c>
      <c r="O63" s="14">
        <v>30000</v>
      </c>
      <c r="P63" s="280"/>
      <c r="Q63" s="280"/>
    </row>
    <row r="64" spans="2:17" s="142" customFormat="1" ht="24" customHeight="1" x14ac:dyDescent="0.3">
      <c r="B64" s="252"/>
      <c r="C64" s="295"/>
      <c r="D64" s="252"/>
      <c r="E64" s="281"/>
      <c r="F64" s="295"/>
      <c r="G64" s="252"/>
      <c r="H64" s="295"/>
      <c r="I64" s="292"/>
      <c r="J64" s="303"/>
      <c r="K64" s="303"/>
      <c r="L64" s="292"/>
      <c r="M64" s="292"/>
      <c r="N64" s="252"/>
      <c r="O64" s="12" t="s">
        <v>126</v>
      </c>
      <c r="P64" s="281"/>
      <c r="Q64" s="281"/>
    </row>
    <row r="65" spans="2:17" s="142" customFormat="1" ht="22.35" customHeight="1" x14ac:dyDescent="0.3">
      <c r="B65" s="245" t="s">
        <v>444</v>
      </c>
      <c r="C65" s="293" t="s">
        <v>20</v>
      </c>
      <c r="D65" s="245" t="s">
        <v>442</v>
      </c>
      <c r="E65" s="279" t="s">
        <v>20</v>
      </c>
      <c r="F65" s="293" t="s">
        <v>20</v>
      </c>
      <c r="G65" s="245" t="s">
        <v>353</v>
      </c>
      <c r="H65" s="293" t="s">
        <v>20</v>
      </c>
      <c r="I65" s="290">
        <f>SUM(J65:M68)</f>
        <v>1799999.99</v>
      </c>
      <c r="J65" s="287">
        <v>0</v>
      </c>
      <c r="K65" s="287">
        <v>0</v>
      </c>
      <c r="L65" s="290">
        <v>1529999.99</v>
      </c>
      <c r="M65" s="290">
        <v>270000</v>
      </c>
      <c r="N65" s="245" t="s">
        <v>436</v>
      </c>
      <c r="O65" s="30">
        <v>2.1</v>
      </c>
      <c r="P65" s="279" t="s">
        <v>282</v>
      </c>
      <c r="Q65" s="279" t="s">
        <v>293</v>
      </c>
    </row>
    <row r="66" spans="2:17" s="142" customFormat="1" ht="15.6" x14ac:dyDescent="0.3">
      <c r="B66" s="246"/>
      <c r="C66" s="294"/>
      <c r="D66" s="246"/>
      <c r="E66" s="280"/>
      <c r="F66" s="294"/>
      <c r="G66" s="246"/>
      <c r="H66" s="294"/>
      <c r="I66" s="291"/>
      <c r="J66" s="288"/>
      <c r="K66" s="288"/>
      <c r="L66" s="291"/>
      <c r="M66" s="291"/>
      <c r="N66" s="252"/>
      <c r="O66" s="12" t="s">
        <v>60</v>
      </c>
      <c r="P66" s="280"/>
      <c r="Q66" s="280"/>
    </row>
    <row r="67" spans="2:17" s="142" customFormat="1" ht="23.1" customHeight="1" x14ac:dyDescent="0.3">
      <c r="B67" s="246"/>
      <c r="C67" s="294"/>
      <c r="D67" s="246"/>
      <c r="E67" s="280"/>
      <c r="F67" s="294"/>
      <c r="G67" s="246"/>
      <c r="H67" s="294"/>
      <c r="I67" s="291"/>
      <c r="J67" s="288"/>
      <c r="K67" s="288"/>
      <c r="L67" s="291"/>
      <c r="M67" s="291"/>
      <c r="N67" s="245" t="s">
        <v>437</v>
      </c>
      <c r="O67" s="14">
        <v>30000</v>
      </c>
      <c r="P67" s="280"/>
      <c r="Q67" s="280"/>
    </row>
    <row r="68" spans="2:17" s="142" customFormat="1" ht="23.4" customHeight="1" x14ac:dyDescent="0.3">
      <c r="B68" s="246"/>
      <c r="C68" s="294"/>
      <c r="D68" s="246"/>
      <c r="E68" s="280"/>
      <c r="F68" s="294"/>
      <c r="G68" s="246"/>
      <c r="H68" s="294"/>
      <c r="I68" s="291"/>
      <c r="J68" s="288"/>
      <c r="K68" s="288"/>
      <c r="L68" s="291"/>
      <c r="M68" s="291"/>
      <c r="N68" s="246"/>
      <c r="O68" s="26" t="s">
        <v>126</v>
      </c>
      <c r="P68" s="280"/>
      <c r="Q68" s="280"/>
    </row>
    <row r="69" spans="2:17" s="142" customFormat="1" ht="15" customHeight="1" x14ac:dyDescent="0.3">
      <c r="B69" s="189" t="s">
        <v>445</v>
      </c>
      <c r="C69" s="145" t="s">
        <v>20</v>
      </c>
      <c r="D69" s="145" t="s">
        <v>20</v>
      </c>
      <c r="E69" s="145" t="s">
        <v>20</v>
      </c>
      <c r="F69" s="145" t="s">
        <v>20</v>
      </c>
      <c r="G69" s="145" t="s">
        <v>20</v>
      </c>
      <c r="H69" s="145" t="s">
        <v>20</v>
      </c>
      <c r="I69" s="145" t="s">
        <v>20</v>
      </c>
      <c r="J69" s="145" t="s">
        <v>20</v>
      </c>
      <c r="K69" s="145" t="s">
        <v>20</v>
      </c>
      <c r="L69" s="145" t="s">
        <v>20</v>
      </c>
      <c r="M69" s="145" t="s">
        <v>20</v>
      </c>
      <c r="N69" s="145" t="s">
        <v>20</v>
      </c>
      <c r="O69" s="145" t="s">
        <v>20</v>
      </c>
      <c r="P69" s="145" t="s">
        <v>20</v>
      </c>
      <c r="Q69" s="145" t="s">
        <v>20</v>
      </c>
    </row>
    <row r="70" spans="2:17" s="142" customFormat="1" ht="15.6" customHeight="1" x14ac:dyDescent="0.3">
      <c r="B70" s="245" t="s">
        <v>446</v>
      </c>
      <c r="C70" s="293" t="s">
        <v>20</v>
      </c>
      <c r="D70" s="245" t="s">
        <v>442</v>
      </c>
      <c r="E70" s="279" t="s">
        <v>20</v>
      </c>
      <c r="F70" s="293" t="s">
        <v>20</v>
      </c>
      <c r="G70" s="245" t="s">
        <v>353</v>
      </c>
      <c r="H70" s="293" t="s">
        <v>20</v>
      </c>
      <c r="I70" s="290">
        <f>SUM(J70:M73)</f>
        <v>1200000</v>
      </c>
      <c r="J70" s="287">
        <v>0</v>
      </c>
      <c r="K70" s="287">
        <v>0</v>
      </c>
      <c r="L70" s="290">
        <v>1020000</v>
      </c>
      <c r="M70" s="290">
        <v>180000</v>
      </c>
      <c r="N70" s="245" t="s">
        <v>436</v>
      </c>
      <c r="O70" s="30">
        <v>1.4</v>
      </c>
      <c r="P70" s="279" t="s">
        <v>282</v>
      </c>
      <c r="Q70" s="279" t="s">
        <v>293</v>
      </c>
    </row>
    <row r="71" spans="2:17" s="142" customFormat="1" ht="15.6" x14ac:dyDescent="0.3">
      <c r="B71" s="246"/>
      <c r="C71" s="294"/>
      <c r="D71" s="246"/>
      <c r="E71" s="280"/>
      <c r="F71" s="294"/>
      <c r="G71" s="246"/>
      <c r="H71" s="294"/>
      <c r="I71" s="291"/>
      <c r="J71" s="288"/>
      <c r="K71" s="288"/>
      <c r="L71" s="291"/>
      <c r="M71" s="291"/>
      <c r="N71" s="252"/>
      <c r="O71" s="12" t="s">
        <v>60</v>
      </c>
      <c r="P71" s="280"/>
      <c r="Q71" s="280"/>
    </row>
    <row r="72" spans="2:17" s="142" customFormat="1" ht="15.6" customHeight="1" x14ac:dyDescent="0.3">
      <c r="B72" s="246"/>
      <c r="C72" s="294"/>
      <c r="D72" s="246"/>
      <c r="E72" s="280"/>
      <c r="F72" s="294"/>
      <c r="G72" s="246"/>
      <c r="H72" s="294"/>
      <c r="I72" s="291"/>
      <c r="J72" s="288"/>
      <c r="K72" s="288"/>
      <c r="L72" s="291"/>
      <c r="M72" s="291"/>
      <c r="N72" s="245" t="s">
        <v>437</v>
      </c>
      <c r="O72" s="14">
        <v>20000</v>
      </c>
      <c r="P72" s="280"/>
      <c r="Q72" s="280"/>
    </row>
    <row r="73" spans="2:17" s="142" customFormat="1" ht="34.35" customHeight="1" x14ac:dyDescent="0.3">
      <c r="B73" s="246"/>
      <c r="C73" s="294"/>
      <c r="D73" s="246"/>
      <c r="E73" s="280"/>
      <c r="F73" s="294"/>
      <c r="G73" s="246"/>
      <c r="H73" s="294"/>
      <c r="I73" s="291"/>
      <c r="J73" s="288"/>
      <c r="K73" s="288"/>
      <c r="L73" s="291"/>
      <c r="M73" s="291"/>
      <c r="N73" s="252"/>
      <c r="O73" s="12" t="s">
        <v>126</v>
      </c>
      <c r="P73" s="280"/>
      <c r="Q73" s="280"/>
    </row>
    <row r="74" spans="2:17" s="142" customFormat="1" ht="16.2" customHeight="1" x14ac:dyDescent="0.3">
      <c r="B74" s="245" t="s">
        <v>447</v>
      </c>
      <c r="C74" s="293" t="s">
        <v>20</v>
      </c>
      <c r="D74" s="245" t="s">
        <v>286</v>
      </c>
      <c r="E74" s="293" t="s">
        <v>448</v>
      </c>
      <c r="F74" s="293" t="s">
        <v>20</v>
      </c>
      <c r="G74" s="245" t="s">
        <v>353</v>
      </c>
      <c r="H74" s="293" t="s">
        <v>20</v>
      </c>
      <c r="I74" s="290">
        <f>SUM(J74:M78)</f>
        <v>9873406.4299999997</v>
      </c>
      <c r="J74" s="301">
        <v>0</v>
      </c>
      <c r="K74" s="301">
        <v>0</v>
      </c>
      <c r="L74" s="290">
        <v>8391513.8499999996</v>
      </c>
      <c r="M74" s="290">
        <v>1481892.58</v>
      </c>
      <c r="N74" s="245" t="s">
        <v>436</v>
      </c>
      <c r="O74" s="13">
        <v>11.42</v>
      </c>
      <c r="P74" s="279" t="s">
        <v>282</v>
      </c>
      <c r="Q74" s="279" t="s">
        <v>289</v>
      </c>
    </row>
    <row r="75" spans="2:17" s="142" customFormat="1" ht="18.600000000000001" customHeight="1" x14ac:dyDescent="0.3">
      <c r="B75" s="246"/>
      <c r="C75" s="294"/>
      <c r="D75" s="246"/>
      <c r="E75" s="294"/>
      <c r="F75" s="294"/>
      <c r="G75" s="246"/>
      <c r="H75" s="294"/>
      <c r="I75" s="291"/>
      <c r="J75" s="302"/>
      <c r="K75" s="302"/>
      <c r="L75" s="291"/>
      <c r="M75" s="291"/>
      <c r="N75" s="252"/>
      <c r="O75" s="12" t="s">
        <v>60</v>
      </c>
      <c r="P75" s="280"/>
      <c r="Q75" s="280"/>
    </row>
    <row r="76" spans="2:17" s="142" customFormat="1" ht="15.6" customHeight="1" x14ac:dyDescent="0.3">
      <c r="B76" s="246"/>
      <c r="C76" s="294"/>
      <c r="D76" s="246"/>
      <c r="E76" s="294"/>
      <c r="F76" s="294"/>
      <c r="G76" s="246"/>
      <c r="H76" s="294"/>
      <c r="I76" s="291"/>
      <c r="J76" s="302"/>
      <c r="K76" s="302"/>
      <c r="L76" s="291"/>
      <c r="M76" s="291"/>
      <c r="N76" s="245" t="s">
        <v>437</v>
      </c>
      <c r="O76" s="14">
        <v>10950</v>
      </c>
      <c r="P76" s="280"/>
      <c r="Q76" s="280"/>
    </row>
    <row r="77" spans="2:17" s="142" customFormat="1" ht="34.35" customHeight="1" x14ac:dyDescent="0.3">
      <c r="B77" s="246"/>
      <c r="C77" s="294"/>
      <c r="D77" s="246"/>
      <c r="E77" s="294"/>
      <c r="F77" s="294"/>
      <c r="G77" s="246"/>
      <c r="H77" s="294"/>
      <c r="I77" s="291"/>
      <c r="J77" s="302"/>
      <c r="K77" s="302"/>
      <c r="L77" s="291"/>
      <c r="M77" s="291"/>
      <c r="N77" s="252"/>
      <c r="O77" s="12" t="s">
        <v>126</v>
      </c>
      <c r="P77" s="280"/>
      <c r="Q77" s="280"/>
    </row>
    <row r="78" spans="2:17" s="142" customFormat="1" ht="16.95" customHeight="1" x14ac:dyDescent="0.3">
      <c r="B78" s="246"/>
      <c r="C78" s="294"/>
      <c r="D78" s="246"/>
      <c r="E78" s="294"/>
      <c r="F78" s="294"/>
      <c r="G78" s="246"/>
      <c r="H78" s="294"/>
      <c r="I78" s="291"/>
      <c r="J78" s="302"/>
      <c r="K78" s="302"/>
      <c r="L78" s="291"/>
      <c r="M78" s="291"/>
      <c r="N78" s="245" t="s">
        <v>438</v>
      </c>
      <c r="O78" s="13">
        <v>1</v>
      </c>
      <c r="P78" s="280"/>
      <c r="Q78" s="280"/>
    </row>
    <row r="79" spans="2:17" s="142" customFormat="1" ht="24" customHeight="1" x14ac:dyDescent="0.3">
      <c r="B79" s="246"/>
      <c r="C79" s="294"/>
      <c r="D79" s="246"/>
      <c r="E79" s="294"/>
      <c r="F79" s="294"/>
      <c r="G79" s="246"/>
      <c r="H79" s="294"/>
      <c r="I79" s="291"/>
      <c r="J79" s="302"/>
      <c r="K79" s="302"/>
      <c r="L79" s="291"/>
      <c r="M79" s="291"/>
      <c r="N79" s="246"/>
      <c r="O79" s="26" t="s">
        <v>23</v>
      </c>
      <c r="P79" s="280"/>
      <c r="Q79" s="280"/>
    </row>
    <row r="80" spans="2:17" s="142" customFormat="1" ht="17.100000000000001" customHeight="1" x14ac:dyDescent="0.3">
      <c r="B80" s="245" t="s">
        <v>449</v>
      </c>
      <c r="C80" s="293" t="s">
        <v>20</v>
      </c>
      <c r="D80" s="245" t="s">
        <v>272</v>
      </c>
      <c r="E80" s="279" t="s">
        <v>20</v>
      </c>
      <c r="F80" s="293" t="s">
        <v>20</v>
      </c>
      <c r="G80" s="245" t="s">
        <v>353</v>
      </c>
      <c r="H80" s="293" t="s">
        <v>20</v>
      </c>
      <c r="I80" s="290">
        <f>L80+M80</f>
        <v>2213058.83</v>
      </c>
      <c r="J80" s="301">
        <v>0</v>
      </c>
      <c r="K80" s="304">
        <v>0</v>
      </c>
      <c r="L80" s="290">
        <v>1881100</v>
      </c>
      <c r="M80" s="290">
        <v>331958.83</v>
      </c>
      <c r="N80" s="245" t="s">
        <v>436</v>
      </c>
      <c r="O80" s="31">
        <v>4.21</v>
      </c>
      <c r="P80" s="279" t="s">
        <v>450</v>
      </c>
      <c r="Q80" s="279" t="s">
        <v>375</v>
      </c>
    </row>
    <row r="81" spans="2:17" s="142" customFormat="1" ht="29.4" customHeight="1" x14ac:dyDescent="0.3">
      <c r="B81" s="246"/>
      <c r="C81" s="294"/>
      <c r="D81" s="246"/>
      <c r="E81" s="280"/>
      <c r="F81" s="294"/>
      <c r="G81" s="246"/>
      <c r="H81" s="294"/>
      <c r="I81" s="291"/>
      <c r="J81" s="302"/>
      <c r="K81" s="305"/>
      <c r="L81" s="291"/>
      <c r="M81" s="291"/>
      <c r="N81" s="252"/>
      <c r="O81" s="12" t="s">
        <v>42</v>
      </c>
      <c r="P81" s="280"/>
      <c r="Q81" s="280"/>
    </row>
    <row r="82" spans="2:17" s="142" customFormat="1" ht="23.1" customHeight="1" x14ac:dyDescent="0.3">
      <c r="B82" s="246"/>
      <c r="C82" s="294"/>
      <c r="D82" s="246"/>
      <c r="E82" s="280"/>
      <c r="F82" s="294"/>
      <c r="G82" s="246"/>
      <c r="H82" s="294"/>
      <c r="I82" s="291"/>
      <c r="J82" s="302"/>
      <c r="K82" s="305"/>
      <c r="L82" s="291"/>
      <c r="M82" s="291"/>
      <c r="N82" s="245" t="s">
        <v>437</v>
      </c>
      <c r="O82" s="14">
        <v>8396</v>
      </c>
      <c r="P82" s="280"/>
      <c r="Q82" s="280"/>
    </row>
    <row r="83" spans="2:17" s="142" customFormat="1" ht="26.1" customHeight="1" x14ac:dyDescent="0.3">
      <c r="B83" s="246"/>
      <c r="C83" s="294"/>
      <c r="D83" s="246"/>
      <c r="E83" s="280"/>
      <c r="F83" s="294"/>
      <c r="G83" s="246"/>
      <c r="H83" s="294"/>
      <c r="I83" s="291"/>
      <c r="J83" s="302"/>
      <c r="K83" s="305"/>
      <c r="L83" s="291"/>
      <c r="M83" s="291"/>
      <c r="N83" s="252"/>
      <c r="O83" s="12" t="s">
        <v>42</v>
      </c>
      <c r="P83" s="280"/>
      <c r="Q83" s="280"/>
    </row>
    <row r="84" spans="2:17" s="142" customFormat="1" ht="18" customHeight="1" x14ac:dyDescent="0.3">
      <c r="B84" s="389" t="s">
        <v>451</v>
      </c>
      <c r="C84" s="392" t="s">
        <v>20</v>
      </c>
      <c r="D84" s="389" t="s">
        <v>286</v>
      </c>
      <c r="E84" s="361" t="s">
        <v>20</v>
      </c>
      <c r="F84" s="392" t="s">
        <v>20</v>
      </c>
      <c r="G84" s="245" t="s">
        <v>353</v>
      </c>
      <c r="H84" s="293" t="s">
        <v>20</v>
      </c>
      <c r="I84" s="290">
        <f>L84+M84</f>
        <v>1971927.2799999998</v>
      </c>
      <c r="J84" s="301">
        <v>0</v>
      </c>
      <c r="K84" s="304">
        <v>0</v>
      </c>
      <c r="L84" s="290">
        <v>1676138.18</v>
      </c>
      <c r="M84" s="290">
        <v>295789.09999999998</v>
      </c>
      <c r="N84" s="245" t="s">
        <v>436</v>
      </c>
      <c r="O84" s="223">
        <v>1.94</v>
      </c>
      <c r="P84" s="361" t="s">
        <v>452</v>
      </c>
      <c r="Q84" s="361" t="s">
        <v>375</v>
      </c>
    </row>
    <row r="85" spans="2:17" s="142" customFormat="1" ht="16.2" customHeight="1" x14ac:dyDescent="0.3">
      <c r="B85" s="390"/>
      <c r="C85" s="393"/>
      <c r="D85" s="390"/>
      <c r="E85" s="394"/>
      <c r="F85" s="393"/>
      <c r="G85" s="246"/>
      <c r="H85" s="294"/>
      <c r="I85" s="291"/>
      <c r="J85" s="302"/>
      <c r="K85" s="305"/>
      <c r="L85" s="291"/>
      <c r="M85" s="291"/>
      <c r="N85" s="252"/>
      <c r="O85" s="24" t="s">
        <v>42</v>
      </c>
      <c r="P85" s="394"/>
      <c r="Q85" s="394"/>
    </row>
    <row r="86" spans="2:17" s="142" customFormat="1" ht="26.1" customHeight="1" x14ac:dyDescent="0.3">
      <c r="B86" s="390"/>
      <c r="C86" s="393"/>
      <c r="D86" s="390"/>
      <c r="E86" s="394"/>
      <c r="F86" s="393"/>
      <c r="G86" s="246"/>
      <c r="H86" s="294"/>
      <c r="I86" s="291"/>
      <c r="J86" s="302"/>
      <c r="K86" s="305"/>
      <c r="L86" s="291"/>
      <c r="M86" s="291"/>
      <c r="N86" s="245" t="s">
        <v>437</v>
      </c>
      <c r="O86" s="33">
        <v>1500</v>
      </c>
      <c r="P86" s="394"/>
      <c r="Q86" s="394"/>
    </row>
    <row r="87" spans="2:17" s="142" customFormat="1" ht="26.1" customHeight="1" x14ac:dyDescent="0.3">
      <c r="B87" s="390"/>
      <c r="C87" s="393"/>
      <c r="D87" s="390"/>
      <c r="E87" s="394"/>
      <c r="F87" s="393"/>
      <c r="G87" s="246"/>
      <c r="H87" s="294"/>
      <c r="I87" s="291"/>
      <c r="J87" s="302"/>
      <c r="K87" s="305"/>
      <c r="L87" s="291"/>
      <c r="M87" s="291"/>
      <c r="N87" s="252"/>
      <c r="O87" s="24" t="s">
        <v>42</v>
      </c>
      <c r="P87" s="394"/>
      <c r="Q87" s="394"/>
    </row>
    <row r="88" spans="2:17" s="142" customFormat="1" ht="15.6" customHeight="1" x14ac:dyDescent="0.3">
      <c r="B88" s="389" t="s">
        <v>453</v>
      </c>
      <c r="C88" s="145" t="s">
        <v>20</v>
      </c>
      <c r="D88" s="145" t="s">
        <v>20</v>
      </c>
      <c r="E88" s="145" t="s">
        <v>20</v>
      </c>
      <c r="F88" s="145" t="s">
        <v>20</v>
      </c>
      <c r="G88" s="145" t="s">
        <v>20</v>
      </c>
      <c r="H88" s="145" t="s">
        <v>20</v>
      </c>
      <c r="I88" s="145" t="s">
        <v>20</v>
      </c>
      <c r="J88" s="145" t="s">
        <v>20</v>
      </c>
      <c r="K88" s="145" t="s">
        <v>20</v>
      </c>
      <c r="L88" s="145" t="s">
        <v>20</v>
      </c>
      <c r="M88" s="145" t="s">
        <v>20</v>
      </c>
      <c r="N88" s="145" t="s">
        <v>20</v>
      </c>
      <c r="O88" s="145" t="s">
        <v>20</v>
      </c>
      <c r="P88" s="145" t="s">
        <v>20</v>
      </c>
      <c r="Q88" s="145" t="s">
        <v>20</v>
      </c>
    </row>
    <row r="89" spans="2:17" s="142" customFormat="1" ht="2.4" hidden="1" customHeight="1" x14ac:dyDescent="0.3">
      <c r="B89" s="390"/>
      <c r="C89" s="145" t="s">
        <v>20</v>
      </c>
      <c r="D89" s="145" t="s">
        <v>20</v>
      </c>
      <c r="E89" s="145" t="s">
        <v>20</v>
      </c>
      <c r="F89" s="145" t="s">
        <v>20</v>
      </c>
      <c r="G89" s="145" t="s">
        <v>20</v>
      </c>
      <c r="H89" s="145" t="s">
        <v>20</v>
      </c>
      <c r="I89" s="145" t="s">
        <v>20</v>
      </c>
      <c r="J89" s="145" t="s">
        <v>20</v>
      </c>
      <c r="K89" s="145" t="s">
        <v>20</v>
      </c>
      <c r="L89" s="145" t="s">
        <v>20</v>
      </c>
      <c r="M89" s="145" t="s">
        <v>20</v>
      </c>
      <c r="N89" s="145" t="s">
        <v>20</v>
      </c>
      <c r="O89" s="145" t="s">
        <v>20</v>
      </c>
      <c r="P89" s="145" t="s">
        <v>20</v>
      </c>
      <c r="Q89" s="145" t="s">
        <v>20</v>
      </c>
    </row>
    <row r="90" spans="2:17" s="142" customFormat="1" ht="18" hidden="1" customHeight="1" x14ac:dyDescent="0.3">
      <c r="B90" s="390"/>
      <c r="C90" s="145" t="s">
        <v>20</v>
      </c>
      <c r="D90" s="145" t="s">
        <v>20</v>
      </c>
      <c r="E90" s="145" t="s">
        <v>20</v>
      </c>
      <c r="F90" s="145" t="s">
        <v>20</v>
      </c>
      <c r="G90" s="145" t="s">
        <v>20</v>
      </c>
      <c r="H90" s="145" t="s">
        <v>20</v>
      </c>
      <c r="I90" s="145" t="s">
        <v>20</v>
      </c>
      <c r="J90" s="145" t="s">
        <v>20</v>
      </c>
      <c r="K90" s="145" t="s">
        <v>20</v>
      </c>
      <c r="L90" s="145" t="s">
        <v>20</v>
      </c>
      <c r="M90" s="145" t="s">
        <v>20</v>
      </c>
      <c r="N90" s="145" t="s">
        <v>20</v>
      </c>
      <c r="O90" s="145" t="s">
        <v>20</v>
      </c>
      <c r="P90" s="145" t="s">
        <v>20</v>
      </c>
      <c r="Q90" s="145" t="s">
        <v>20</v>
      </c>
    </row>
    <row r="91" spans="2:17" s="142" customFormat="1" ht="18.600000000000001" hidden="1" customHeight="1" x14ac:dyDescent="0.3">
      <c r="B91" s="390"/>
      <c r="C91" s="145" t="s">
        <v>20</v>
      </c>
      <c r="D91" s="145" t="s">
        <v>20</v>
      </c>
      <c r="E91" s="145" t="s">
        <v>20</v>
      </c>
      <c r="F91" s="145" t="s">
        <v>20</v>
      </c>
      <c r="G91" s="145" t="s">
        <v>20</v>
      </c>
      <c r="H91" s="145" t="s">
        <v>20</v>
      </c>
      <c r="I91" s="145" t="s">
        <v>20</v>
      </c>
      <c r="J91" s="145" t="s">
        <v>20</v>
      </c>
      <c r="K91" s="145" t="s">
        <v>20</v>
      </c>
      <c r="L91" s="145" t="s">
        <v>20</v>
      </c>
      <c r="M91" s="145" t="s">
        <v>20</v>
      </c>
      <c r="N91" s="145" t="s">
        <v>20</v>
      </c>
      <c r="O91" s="145" t="s">
        <v>20</v>
      </c>
      <c r="P91" s="145" t="s">
        <v>20</v>
      </c>
      <c r="Q91" s="145" t="s">
        <v>20</v>
      </c>
    </row>
    <row r="92" spans="2:17" s="142" customFormat="1" ht="19.2" hidden="1" customHeight="1" x14ac:dyDescent="0.3">
      <c r="B92" s="390"/>
      <c r="C92" s="145" t="s">
        <v>20</v>
      </c>
      <c r="D92" s="145" t="s">
        <v>20</v>
      </c>
      <c r="E92" s="145" t="s">
        <v>20</v>
      </c>
      <c r="F92" s="145" t="s">
        <v>20</v>
      </c>
      <c r="G92" s="145" t="s">
        <v>20</v>
      </c>
      <c r="H92" s="145" t="s">
        <v>20</v>
      </c>
      <c r="I92" s="145" t="s">
        <v>20</v>
      </c>
      <c r="J92" s="145" t="s">
        <v>20</v>
      </c>
      <c r="K92" s="145" t="s">
        <v>20</v>
      </c>
      <c r="L92" s="145" t="s">
        <v>20</v>
      </c>
      <c r="M92" s="145" t="s">
        <v>20</v>
      </c>
      <c r="N92" s="145" t="s">
        <v>20</v>
      </c>
      <c r="O92" s="145" t="s">
        <v>20</v>
      </c>
      <c r="P92" s="145" t="s">
        <v>20</v>
      </c>
      <c r="Q92" s="145" t="s">
        <v>20</v>
      </c>
    </row>
    <row r="93" spans="2:17" s="142" customFormat="1" ht="28.95" hidden="1" customHeight="1" x14ac:dyDescent="0.3">
      <c r="B93" s="390"/>
      <c r="C93" s="145" t="s">
        <v>20</v>
      </c>
      <c r="D93" s="145" t="s">
        <v>20</v>
      </c>
      <c r="E93" s="145" t="s">
        <v>20</v>
      </c>
      <c r="F93" s="145" t="s">
        <v>20</v>
      </c>
      <c r="G93" s="145" t="s">
        <v>20</v>
      </c>
      <c r="H93" s="145" t="s">
        <v>20</v>
      </c>
      <c r="I93" s="145" t="s">
        <v>20</v>
      </c>
      <c r="J93" s="145" t="s">
        <v>20</v>
      </c>
      <c r="K93" s="145" t="s">
        <v>20</v>
      </c>
      <c r="L93" s="145" t="s">
        <v>20</v>
      </c>
      <c r="M93" s="145" t="s">
        <v>20</v>
      </c>
      <c r="N93" s="145" t="s">
        <v>20</v>
      </c>
      <c r="O93" s="145" t="s">
        <v>20</v>
      </c>
      <c r="P93" s="145" t="s">
        <v>20</v>
      </c>
      <c r="Q93" s="145" t="s">
        <v>20</v>
      </c>
    </row>
    <row r="94" spans="2:17" s="142" customFormat="1" ht="15.6" x14ac:dyDescent="0.3">
      <c r="B94" s="391" t="s">
        <v>314</v>
      </c>
      <c r="C94" s="391"/>
      <c r="D94" s="391"/>
      <c r="E94" s="391"/>
      <c r="F94" s="391"/>
      <c r="G94" s="391"/>
      <c r="H94" s="391"/>
      <c r="I94" s="224">
        <f>SUM(I49:I93)</f>
        <v>54392191.740000002</v>
      </c>
      <c r="J94" s="224">
        <f t="shared" ref="J94:M94" si="0">SUM(J49:J93)</f>
        <v>0</v>
      </c>
      <c r="K94" s="224">
        <f t="shared" si="0"/>
        <v>0</v>
      </c>
      <c r="L94" s="224">
        <f t="shared" si="0"/>
        <v>41735763.189999998</v>
      </c>
      <c r="M94" s="224">
        <f t="shared" si="0"/>
        <v>12656428.549999999</v>
      </c>
      <c r="N94" s="386"/>
      <c r="O94" s="386"/>
      <c r="P94" s="386"/>
      <c r="Q94" s="386"/>
    </row>
    <row r="95" spans="2:17" s="142" customFormat="1" ht="15.6" x14ac:dyDescent="0.3">
      <c r="B95" s="160" t="s">
        <v>454</v>
      </c>
      <c r="C95" s="161"/>
      <c r="D95" s="161"/>
      <c r="E95" s="161"/>
      <c r="F95" s="161"/>
      <c r="G95" s="161"/>
      <c r="H95" s="161"/>
      <c r="I95" s="162"/>
      <c r="J95" s="162"/>
      <c r="K95" s="162"/>
      <c r="L95" s="162"/>
      <c r="M95" s="162"/>
      <c r="N95" s="163"/>
      <c r="O95" s="163"/>
      <c r="P95" s="163"/>
      <c r="Q95" s="163"/>
    </row>
    <row r="96" spans="2:17" s="142" customFormat="1" ht="80.400000000000006" customHeight="1" x14ac:dyDescent="0.3">
      <c r="B96" s="385" t="s">
        <v>455</v>
      </c>
      <c r="C96" s="385"/>
      <c r="D96" s="385"/>
      <c r="E96" s="385"/>
      <c r="F96" s="385"/>
      <c r="G96" s="385"/>
      <c r="H96" s="385"/>
      <c r="I96" s="385"/>
      <c r="J96" s="385"/>
      <c r="K96" s="385"/>
      <c r="L96" s="385"/>
      <c r="M96" s="385"/>
      <c r="N96" s="385"/>
      <c r="O96" s="385"/>
      <c r="P96" s="385"/>
      <c r="Q96" s="385"/>
    </row>
    <row r="97" spans="2:17" ht="33" customHeight="1" x14ac:dyDescent="0.3">
      <c r="B97" s="385" t="s">
        <v>456</v>
      </c>
      <c r="C97" s="385"/>
      <c r="D97" s="385"/>
      <c r="E97" s="385"/>
      <c r="F97" s="385"/>
      <c r="G97" s="385"/>
      <c r="H97" s="385"/>
      <c r="I97" s="385"/>
      <c r="J97" s="385"/>
      <c r="K97" s="385"/>
      <c r="L97" s="385"/>
      <c r="M97" s="385"/>
      <c r="N97" s="385"/>
      <c r="O97" s="385"/>
      <c r="P97" s="385"/>
      <c r="Q97" s="385"/>
    </row>
    <row r="98" spans="2:17" ht="19.2" customHeight="1" x14ac:dyDescent="0.3">
      <c r="B98" s="385" t="s">
        <v>457</v>
      </c>
      <c r="C98" s="385"/>
      <c r="D98" s="385"/>
      <c r="E98" s="385"/>
      <c r="F98" s="385"/>
      <c r="G98" s="385"/>
      <c r="H98" s="385"/>
      <c r="I98" s="385"/>
      <c r="J98" s="385"/>
      <c r="K98" s="385"/>
      <c r="L98" s="385"/>
      <c r="M98" s="385"/>
      <c r="N98" s="385"/>
      <c r="O98" s="385"/>
      <c r="P98" s="385"/>
      <c r="Q98" s="385"/>
    </row>
    <row r="99" spans="2:17" ht="19.2" customHeight="1" x14ac:dyDescent="0.3">
      <c r="B99" s="385" t="s">
        <v>915</v>
      </c>
      <c r="C99" s="385"/>
      <c r="D99" s="385"/>
      <c r="E99" s="385"/>
      <c r="F99" s="385"/>
      <c r="G99" s="385"/>
      <c r="H99" s="385"/>
      <c r="I99" s="385"/>
      <c r="J99" s="385"/>
      <c r="K99" s="385"/>
      <c r="L99" s="385"/>
      <c r="M99" s="385"/>
      <c r="N99" s="385"/>
      <c r="O99" s="385"/>
      <c r="P99" s="385"/>
      <c r="Q99" s="385"/>
    </row>
    <row r="101" spans="2:17" ht="15.6" x14ac:dyDescent="0.3">
      <c r="B101" s="307" t="s">
        <v>458</v>
      </c>
      <c r="C101" s="307"/>
      <c r="D101" s="307"/>
      <c r="E101" s="307"/>
    </row>
    <row r="102" spans="2:17" ht="35.4" customHeight="1" x14ac:dyDescent="0.3">
      <c r="B102" s="11" t="s">
        <v>3</v>
      </c>
      <c r="C102" s="249" t="s">
        <v>317</v>
      </c>
      <c r="D102" s="249"/>
      <c r="E102" s="249"/>
      <c r="F102" s="250" t="s">
        <v>318</v>
      </c>
      <c r="G102" s="250"/>
      <c r="H102" s="250"/>
      <c r="I102" s="250"/>
      <c r="J102" s="249" t="s">
        <v>319</v>
      </c>
      <c r="K102" s="250"/>
      <c r="L102" s="250"/>
      <c r="M102" s="250"/>
    </row>
    <row r="103" spans="2:17" ht="15.6" x14ac:dyDescent="0.3">
      <c r="B103" s="4">
        <v>1</v>
      </c>
      <c r="C103" s="283">
        <v>2</v>
      </c>
      <c r="D103" s="283"/>
      <c r="E103" s="283"/>
      <c r="F103" s="283">
        <v>3</v>
      </c>
      <c r="G103" s="283"/>
      <c r="H103" s="283"/>
      <c r="I103" s="283"/>
      <c r="J103" s="283">
        <v>4</v>
      </c>
      <c r="K103" s="283"/>
      <c r="L103" s="283"/>
      <c r="M103" s="283"/>
    </row>
    <row r="104" spans="2:17" ht="15.6" x14ac:dyDescent="0.3">
      <c r="B104" s="8" t="s">
        <v>20</v>
      </c>
      <c r="C104" s="320" t="s">
        <v>20</v>
      </c>
      <c r="D104" s="320"/>
      <c r="E104" s="320"/>
      <c r="F104" s="320" t="s">
        <v>20</v>
      </c>
      <c r="G104" s="320"/>
      <c r="H104" s="320"/>
      <c r="I104" s="320"/>
      <c r="J104" s="320" t="s">
        <v>20</v>
      </c>
      <c r="K104" s="320"/>
      <c r="L104" s="320"/>
      <c r="M104" s="320"/>
    </row>
    <row r="106" spans="2:17" ht="15.6" x14ac:dyDescent="0.3">
      <c r="B106" s="307" t="s">
        <v>459</v>
      </c>
      <c r="C106" s="307"/>
      <c r="D106" s="307"/>
      <c r="E106" s="307"/>
      <c r="F106" s="307"/>
    </row>
    <row r="107" spans="2:17" ht="33.6" customHeight="1" x14ac:dyDescent="0.3">
      <c r="B107" s="11" t="s">
        <v>3</v>
      </c>
      <c r="C107" s="250" t="s">
        <v>321</v>
      </c>
      <c r="D107" s="250"/>
      <c r="E107" s="250"/>
      <c r="F107" s="250" t="s">
        <v>318</v>
      </c>
      <c r="G107" s="250"/>
      <c r="H107" s="250"/>
      <c r="I107" s="250"/>
      <c r="J107" s="249" t="s">
        <v>322</v>
      </c>
      <c r="K107" s="250"/>
      <c r="L107" s="250"/>
      <c r="M107" s="250"/>
    </row>
    <row r="108" spans="2:17" ht="15.6" x14ac:dyDescent="0.3">
      <c r="B108" s="4">
        <v>1</v>
      </c>
      <c r="C108" s="283">
        <v>2</v>
      </c>
      <c r="D108" s="283"/>
      <c r="E108" s="283"/>
      <c r="F108" s="283">
        <v>3</v>
      </c>
      <c r="G108" s="283"/>
      <c r="H108" s="283"/>
      <c r="I108" s="283"/>
      <c r="J108" s="283">
        <v>4</v>
      </c>
      <c r="K108" s="283"/>
      <c r="L108" s="283"/>
      <c r="M108" s="283"/>
    </row>
    <row r="109" spans="2:17" ht="15.6" x14ac:dyDescent="0.3">
      <c r="B109" s="8" t="s">
        <v>20</v>
      </c>
      <c r="C109" s="320" t="s">
        <v>20</v>
      </c>
      <c r="D109" s="320"/>
      <c r="E109" s="320"/>
      <c r="F109" s="320" t="s">
        <v>20</v>
      </c>
      <c r="G109" s="320"/>
      <c r="H109" s="320"/>
      <c r="I109" s="320"/>
      <c r="J109" s="320" t="s">
        <v>20</v>
      </c>
      <c r="K109" s="320"/>
      <c r="L109" s="320"/>
      <c r="M109" s="320"/>
    </row>
    <row r="111" spans="2:17" ht="15.6" x14ac:dyDescent="0.3">
      <c r="B111" s="307" t="s">
        <v>460</v>
      </c>
      <c r="C111" s="307"/>
      <c r="D111" s="307"/>
    </row>
    <row r="112" spans="2:17" ht="38.4" customHeight="1" x14ac:dyDescent="0.3">
      <c r="B112" s="11" t="s">
        <v>3</v>
      </c>
      <c r="C112" s="249" t="s">
        <v>324</v>
      </c>
      <c r="D112" s="249"/>
      <c r="E112" s="249"/>
      <c r="F112" s="309" t="s">
        <v>325</v>
      </c>
      <c r="G112" s="310"/>
      <c r="H112" s="310"/>
      <c r="I112" s="310"/>
      <c r="J112" s="310"/>
      <c r="K112" s="310"/>
      <c r="L112" s="310"/>
      <c r="M112" s="311"/>
    </row>
    <row r="113" spans="2:13" ht="15.6" x14ac:dyDescent="0.3">
      <c r="B113" s="4">
        <v>1</v>
      </c>
      <c r="C113" s="283">
        <v>2</v>
      </c>
      <c r="D113" s="283"/>
      <c r="E113" s="283"/>
      <c r="F113" s="312">
        <v>3</v>
      </c>
      <c r="G113" s="313"/>
      <c r="H113" s="313"/>
      <c r="I113" s="313"/>
      <c r="J113" s="313"/>
      <c r="K113" s="313"/>
      <c r="L113" s="313"/>
      <c r="M113" s="314"/>
    </row>
    <row r="114" spans="2:13" ht="158.25" customHeight="1" x14ac:dyDescent="0.3">
      <c r="B114" s="145" t="s">
        <v>15</v>
      </c>
      <c r="C114" s="268" t="s">
        <v>433</v>
      </c>
      <c r="D114" s="268"/>
      <c r="E114" s="268"/>
      <c r="F114" s="264" t="s">
        <v>461</v>
      </c>
      <c r="G114" s="387"/>
      <c r="H114" s="387"/>
      <c r="I114" s="387"/>
      <c r="J114" s="387"/>
      <c r="K114" s="387"/>
      <c r="L114" s="387"/>
      <c r="M114" s="388"/>
    </row>
    <row r="116" spans="2:13" ht="15.6" x14ac:dyDescent="0.3">
      <c r="B116" s="307" t="s">
        <v>462</v>
      </c>
      <c r="C116" s="307"/>
      <c r="D116" s="307"/>
      <c r="E116" s="307"/>
      <c r="F116" s="307"/>
      <c r="G116" s="307"/>
    </row>
    <row r="117" spans="2:13" ht="15.6" customHeight="1" x14ac:dyDescent="0.3">
      <c r="B117" s="11" t="s">
        <v>3</v>
      </c>
      <c r="C117" s="309" t="s">
        <v>327</v>
      </c>
      <c r="D117" s="310"/>
      <c r="E117" s="310"/>
      <c r="F117" s="310"/>
      <c r="G117" s="310"/>
      <c r="H117" s="310"/>
      <c r="I117" s="310"/>
      <c r="J117" s="310"/>
      <c r="K117" s="310"/>
      <c r="L117" s="310"/>
      <c r="M117" s="311"/>
    </row>
    <row r="118" spans="2:13" ht="15.6" x14ac:dyDescent="0.3">
      <c r="B118" s="4">
        <v>1</v>
      </c>
      <c r="C118" s="312">
        <v>2</v>
      </c>
      <c r="D118" s="313"/>
      <c r="E118" s="313"/>
      <c r="F118" s="313"/>
      <c r="G118" s="313"/>
      <c r="H118" s="313"/>
      <c r="I118" s="313"/>
      <c r="J118" s="313"/>
      <c r="K118" s="313"/>
      <c r="L118" s="313"/>
      <c r="M118" s="314"/>
    </row>
    <row r="119" spans="2:13" ht="15.6" x14ac:dyDescent="0.3">
      <c r="B119" s="8" t="s">
        <v>20</v>
      </c>
      <c r="C119" s="315" t="s">
        <v>20</v>
      </c>
      <c r="D119" s="316"/>
      <c r="E119" s="316"/>
      <c r="F119" s="316"/>
      <c r="G119" s="316"/>
      <c r="H119" s="316"/>
      <c r="I119" s="316"/>
      <c r="J119" s="316"/>
      <c r="K119" s="316"/>
      <c r="L119" s="316"/>
      <c r="M119" s="317"/>
    </row>
  </sheetData>
  <mergeCells count="276">
    <mergeCell ref="B99:Q99"/>
    <mergeCell ref="N41:N48"/>
    <mergeCell ref="O42:O48"/>
    <mergeCell ref="P41:P48"/>
    <mergeCell ref="Q41:Q48"/>
    <mergeCell ref="B37:B48"/>
    <mergeCell ref="B14:G14"/>
    <mergeCell ref="B15:E15"/>
    <mergeCell ref="F15:H15"/>
    <mergeCell ref="B21:E21"/>
    <mergeCell ref="F21:H21"/>
    <mergeCell ref="B22:E22"/>
    <mergeCell ref="F22:H22"/>
    <mergeCell ref="B23:E23"/>
    <mergeCell ref="F23:H23"/>
    <mergeCell ref="B18:E18"/>
    <mergeCell ref="F18:H18"/>
    <mergeCell ref="B19:E19"/>
    <mergeCell ref="F19:H19"/>
    <mergeCell ref="B20:E20"/>
    <mergeCell ref="F20:H20"/>
    <mergeCell ref="B16:E16"/>
    <mergeCell ref="F16:H16"/>
    <mergeCell ref="B17:E17"/>
    <mergeCell ref="F17:H17"/>
    <mergeCell ref="B30:E30"/>
    <mergeCell ref="F30:H30"/>
    <mergeCell ref="B32:H32"/>
    <mergeCell ref="B33:B35"/>
    <mergeCell ref="K84:K87"/>
    <mergeCell ref="L84:L87"/>
    <mergeCell ref="M84:M87"/>
    <mergeCell ref="N84:N85"/>
    <mergeCell ref="M80:M83"/>
    <mergeCell ref="M65:M68"/>
    <mergeCell ref="M49:M52"/>
    <mergeCell ref="C37:C48"/>
    <mergeCell ref="D37:D48"/>
    <mergeCell ref="E37:E48"/>
    <mergeCell ref="F37:F48"/>
    <mergeCell ref="G37:G48"/>
    <mergeCell ref="H37:H48"/>
    <mergeCell ref="J37:J48"/>
    <mergeCell ref="I37:I48"/>
    <mergeCell ref="K37:K48"/>
    <mergeCell ref="H49:H52"/>
    <mergeCell ref="I49:I52"/>
    <mergeCell ref="J49:J52"/>
    <mergeCell ref="K80:K83"/>
    <mergeCell ref="L80:L83"/>
    <mergeCell ref="P84:P87"/>
    <mergeCell ref="Q84:Q87"/>
    <mergeCell ref="N86:N87"/>
    <mergeCell ref="Q65:Q68"/>
    <mergeCell ref="N67:N68"/>
    <mergeCell ref="N80:N81"/>
    <mergeCell ref="P80:P83"/>
    <mergeCell ref="Q80:Q83"/>
    <mergeCell ref="N82:N83"/>
    <mergeCell ref="N65:N66"/>
    <mergeCell ref="P65:P68"/>
    <mergeCell ref="K65:K68"/>
    <mergeCell ref="L65:L68"/>
    <mergeCell ref="H61:H64"/>
    <mergeCell ref="H65:H68"/>
    <mergeCell ref="H70:H73"/>
    <mergeCell ref="H53:H56"/>
    <mergeCell ref="I65:I68"/>
    <mergeCell ref="I80:I83"/>
    <mergeCell ref="J80:J83"/>
    <mergeCell ref="G61:G64"/>
    <mergeCell ref="G65:G68"/>
    <mergeCell ref="J65:J68"/>
    <mergeCell ref="B2:Q2"/>
    <mergeCell ref="G4:H4"/>
    <mergeCell ref="I4:N4"/>
    <mergeCell ref="B6:H6"/>
    <mergeCell ref="B7:B8"/>
    <mergeCell ref="C7:D8"/>
    <mergeCell ref="E7:G8"/>
    <mergeCell ref="H7:J8"/>
    <mergeCell ref="K7:N7"/>
    <mergeCell ref="K8:M8"/>
    <mergeCell ref="K11:M11"/>
    <mergeCell ref="C9:D9"/>
    <mergeCell ref="E9:G9"/>
    <mergeCell ref="H9:J9"/>
    <mergeCell ref="K9:M9"/>
    <mergeCell ref="B10:B11"/>
    <mergeCell ref="C10:D11"/>
    <mergeCell ref="E10:G11"/>
    <mergeCell ref="H10:J10"/>
    <mergeCell ref="K10:M10"/>
    <mergeCell ref="H11:J11"/>
    <mergeCell ref="F28:H28"/>
    <mergeCell ref="B29:E29"/>
    <mergeCell ref="F29:H29"/>
    <mergeCell ref="B24:E24"/>
    <mergeCell ref="F24:H24"/>
    <mergeCell ref="B25:E25"/>
    <mergeCell ref="F25:H25"/>
    <mergeCell ref="B26:E26"/>
    <mergeCell ref="F26:H26"/>
    <mergeCell ref="B28:E28"/>
    <mergeCell ref="B27:E27"/>
    <mergeCell ref="F27:H27"/>
    <mergeCell ref="C33:C35"/>
    <mergeCell ref="D33:D35"/>
    <mergeCell ref="E33:E35"/>
    <mergeCell ref="F33:F35"/>
    <mergeCell ref="G33:G35"/>
    <mergeCell ref="H33:H35"/>
    <mergeCell ref="I33:M33"/>
    <mergeCell ref="N33:O33"/>
    <mergeCell ref="P33:P35"/>
    <mergeCell ref="Q33:Q35"/>
    <mergeCell ref="I34:I35"/>
    <mergeCell ref="J34:L34"/>
    <mergeCell ref="M34:M35"/>
    <mergeCell ref="N34:N35"/>
    <mergeCell ref="O34:O35"/>
    <mergeCell ref="L37:L48"/>
    <mergeCell ref="M37:M48"/>
    <mergeCell ref="Q37:Q38"/>
    <mergeCell ref="N39:N40"/>
    <mergeCell ref="P39:P40"/>
    <mergeCell ref="Q39:Q40"/>
    <mergeCell ref="N37:N38"/>
    <mergeCell ref="P37:P38"/>
    <mergeCell ref="Q49:Q52"/>
    <mergeCell ref="N51:N52"/>
    <mergeCell ref="N49:N50"/>
    <mergeCell ref="P49:P52"/>
    <mergeCell ref="B49:B52"/>
    <mergeCell ref="C49:C52"/>
    <mergeCell ref="D49:D52"/>
    <mergeCell ref="E49:E52"/>
    <mergeCell ref="F49:F52"/>
    <mergeCell ref="G49:G52"/>
    <mergeCell ref="K49:K52"/>
    <mergeCell ref="L49:L52"/>
    <mergeCell ref="B61:B64"/>
    <mergeCell ref="C61:C64"/>
    <mergeCell ref="D61:D64"/>
    <mergeCell ref="E61:E64"/>
    <mergeCell ref="F61:F64"/>
    <mergeCell ref="B70:B73"/>
    <mergeCell ref="C70:C73"/>
    <mergeCell ref="D70:D73"/>
    <mergeCell ref="E70:E73"/>
    <mergeCell ref="F70:F73"/>
    <mergeCell ref="B53:B56"/>
    <mergeCell ref="C53:C56"/>
    <mergeCell ref="D53:D56"/>
    <mergeCell ref="E53:E56"/>
    <mergeCell ref="F53:F56"/>
    <mergeCell ref="G53:G56"/>
    <mergeCell ref="C57:C60"/>
    <mergeCell ref="B57:B60"/>
    <mergeCell ref="K57:K60"/>
    <mergeCell ref="J57:J60"/>
    <mergeCell ref="I57:I60"/>
    <mergeCell ref="H57:H60"/>
    <mergeCell ref="D57:D60"/>
    <mergeCell ref="E57:E60"/>
    <mergeCell ref="F57:F60"/>
    <mergeCell ref="G57:G60"/>
    <mergeCell ref="P53:P56"/>
    <mergeCell ref="I53:I56"/>
    <mergeCell ref="J53:J56"/>
    <mergeCell ref="K53:K56"/>
    <mergeCell ref="L53:L56"/>
    <mergeCell ref="M53:M56"/>
    <mergeCell ref="Q53:Q56"/>
    <mergeCell ref="N61:N62"/>
    <mergeCell ref="P61:P64"/>
    <mergeCell ref="Q61:Q64"/>
    <mergeCell ref="N63:N64"/>
    <mergeCell ref="L61:L64"/>
    <mergeCell ref="M61:M64"/>
    <mergeCell ref="N57:N58"/>
    <mergeCell ref="P57:P60"/>
    <mergeCell ref="N55:N56"/>
    <mergeCell ref="I61:I64"/>
    <mergeCell ref="J61:J64"/>
    <mergeCell ref="K61:K64"/>
    <mergeCell ref="N53:N54"/>
    <mergeCell ref="N59:N60"/>
    <mergeCell ref="Q57:Q60"/>
    <mergeCell ref="M57:M60"/>
    <mergeCell ref="L57:L60"/>
    <mergeCell ref="B101:E101"/>
    <mergeCell ref="C102:E102"/>
    <mergeCell ref="F102:I102"/>
    <mergeCell ref="J102:M102"/>
    <mergeCell ref="N74:N75"/>
    <mergeCell ref="P74:P79"/>
    <mergeCell ref="Q74:Q79"/>
    <mergeCell ref="N76:N77"/>
    <mergeCell ref="N78:N79"/>
    <mergeCell ref="H74:H79"/>
    <mergeCell ref="I74:I79"/>
    <mergeCell ref="J74:J79"/>
    <mergeCell ref="K74:K79"/>
    <mergeCell ref="L74:L79"/>
    <mergeCell ref="M74:M79"/>
    <mergeCell ref="B74:B79"/>
    <mergeCell ref="C74:C79"/>
    <mergeCell ref="B96:Q96"/>
    <mergeCell ref="B97:Q97"/>
    <mergeCell ref="B84:B87"/>
    <mergeCell ref="C84:C87"/>
    <mergeCell ref="D84:D87"/>
    <mergeCell ref="E84:E87"/>
    <mergeCell ref="B80:B83"/>
    <mergeCell ref="B94:H94"/>
    <mergeCell ref="B65:B68"/>
    <mergeCell ref="C65:C68"/>
    <mergeCell ref="D65:D68"/>
    <mergeCell ref="E65:E68"/>
    <mergeCell ref="F65:F68"/>
    <mergeCell ref="F84:F87"/>
    <mergeCell ref="G84:G87"/>
    <mergeCell ref="H84:H87"/>
    <mergeCell ref="G74:G79"/>
    <mergeCell ref="H80:H83"/>
    <mergeCell ref="I84:I87"/>
    <mergeCell ref="J84:J87"/>
    <mergeCell ref="B88:B93"/>
    <mergeCell ref="C80:C83"/>
    <mergeCell ref="D80:D83"/>
    <mergeCell ref="E80:E83"/>
    <mergeCell ref="F80:F83"/>
    <mergeCell ref="G80:G83"/>
    <mergeCell ref="G70:G73"/>
    <mergeCell ref="D74:D79"/>
    <mergeCell ref="E74:E79"/>
    <mergeCell ref="F74:F79"/>
    <mergeCell ref="C118:M118"/>
    <mergeCell ref="C119:M119"/>
    <mergeCell ref="C113:E113"/>
    <mergeCell ref="F113:M113"/>
    <mergeCell ref="C114:E114"/>
    <mergeCell ref="F114:M114"/>
    <mergeCell ref="B116:G116"/>
    <mergeCell ref="C117:M117"/>
    <mergeCell ref="C109:E109"/>
    <mergeCell ref="F109:I109"/>
    <mergeCell ref="J109:M109"/>
    <mergeCell ref="B111:D111"/>
    <mergeCell ref="C112:E112"/>
    <mergeCell ref="F112:M112"/>
    <mergeCell ref="F107:I107"/>
    <mergeCell ref="J107:M107"/>
    <mergeCell ref="C108:E108"/>
    <mergeCell ref="F108:I108"/>
    <mergeCell ref="J108:M108"/>
    <mergeCell ref="I70:I73"/>
    <mergeCell ref="Q70:Q73"/>
    <mergeCell ref="N72:N73"/>
    <mergeCell ref="J70:J73"/>
    <mergeCell ref="K70:K73"/>
    <mergeCell ref="L70:L73"/>
    <mergeCell ref="M70:M73"/>
    <mergeCell ref="N70:N71"/>
    <mergeCell ref="P70:P73"/>
    <mergeCell ref="C103:E103"/>
    <mergeCell ref="F103:I103"/>
    <mergeCell ref="J103:M103"/>
    <mergeCell ref="C104:E104"/>
    <mergeCell ref="F104:I104"/>
    <mergeCell ref="J104:M104"/>
    <mergeCell ref="B106:F106"/>
    <mergeCell ref="C107:E107"/>
    <mergeCell ref="B98:Q98"/>
    <mergeCell ref="N94:Q94"/>
  </mergeCells>
  <printOptions horizontalCentered="1"/>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ignoredErrors>
    <ignoredError sqref="H11 K11 O38 O40 O42 O50 O52 O54 O56 O71 O73 O58 O60 O62 O64 O66 O68 O75 O77 O79 O81 O83 O85 O87" numberStoredAsText="1"/>
    <ignoredError sqref="I61"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48A7E-0E57-4310-B8DE-C26B54E55CEE}">
  <sheetPr>
    <pageSetUpPr fitToPage="1"/>
  </sheetPr>
  <dimension ref="B1:Q81"/>
  <sheetViews>
    <sheetView zoomScale="70" zoomScaleNormal="70" workbookViewId="0">
      <selection activeCell="G43" sqref="G43:G48"/>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2" width="14.5546875" customWidth="1"/>
    <col min="13" max="13" width="14.109375" customWidth="1"/>
    <col min="14" max="14" width="44.5546875" customWidth="1"/>
    <col min="15" max="15" width="12.44140625" customWidth="1"/>
    <col min="16" max="17" width="14.44140625" customWidth="1"/>
  </cols>
  <sheetData>
    <row r="1" spans="2:17" ht="15.6" x14ac:dyDescent="0.3">
      <c r="B1" s="7"/>
      <c r="C1" s="7"/>
      <c r="D1" s="7"/>
      <c r="E1" s="7"/>
      <c r="F1" s="7"/>
      <c r="G1" s="7"/>
      <c r="H1" s="7"/>
      <c r="I1" s="7"/>
      <c r="J1" s="7"/>
      <c r="K1" s="7"/>
      <c r="L1" s="7"/>
      <c r="M1" s="7"/>
      <c r="N1" s="7"/>
      <c r="O1" s="7"/>
      <c r="P1" s="7"/>
      <c r="Q1" s="7"/>
    </row>
    <row r="2" spans="2:17" ht="15.6" x14ac:dyDescent="0.3">
      <c r="B2" s="270" t="s">
        <v>463</v>
      </c>
      <c r="C2" s="270"/>
      <c r="D2" s="270"/>
      <c r="E2" s="270"/>
      <c r="F2" s="270"/>
      <c r="G2" s="270"/>
      <c r="H2" s="270"/>
      <c r="I2" s="270"/>
      <c r="J2" s="270"/>
      <c r="K2" s="270"/>
      <c r="L2" s="270"/>
      <c r="M2" s="270"/>
      <c r="N2" s="270"/>
      <c r="O2" s="270"/>
      <c r="P2" s="270"/>
      <c r="Q2" s="270"/>
    </row>
    <row r="3" spans="2:17" ht="15.6" x14ac:dyDescent="0.3">
      <c r="B3" s="6"/>
      <c r="C3" s="6"/>
      <c r="D3" s="6"/>
      <c r="E3" s="6"/>
      <c r="F3" s="6"/>
      <c r="G3" s="6"/>
      <c r="H3" s="6"/>
      <c r="I3" s="6"/>
      <c r="J3" s="6"/>
      <c r="K3" s="6"/>
      <c r="L3" s="6"/>
      <c r="M3" s="6"/>
      <c r="N3" s="6"/>
      <c r="O3" s="6"/>
      <c r="P3" s="6"/>
      <c r="Q3" s="6"/>
    </row>
    <row r="4" spans="2:17" ht="15.6" x14ac:dyDescent="0.3">
      <c r="B4" s="7"/>
      <c r="C4" s="7"/>
      <c r="D4" s="7"/>
      <c r="E4" s="7"/>
      <c r="F4" s="7"/>
      <c r="G4" s="332" t="str">
        <f>'III skyrius'!D9</f>
        <v>Nr. LT022-01-01-01</v>
      </c>
      <c r="H4" s="332"/>
      <c r="I4" s="333" t="str">
        <f>'III skyrius'!C9</f>
        <v>Rūšiuojamojo atliekų surinkimo skatinimas</v>
      </c>
      <c r="J4" s="333"/>
      <c r="K4" s="333"/>
      <c r="L4" s="333"/>
      <c r="M4" s="333"/>
      <c r="N4" s="333"/>
      <c r="O4" s="7"/>
      <c r="P4" s="7"/>
      <c r="Q4" s="7"/>
    </row>
    <row r="5" spans="2:17" ht="15.6" x14ac:dyDescent="0.3">
      <c r="B5" s="6"/>
      <c r="C5" s="6"/>
      <c r="D5" s="6"/>
      <c r="E5" s="6"/>
      <c r="F5" s="6"/>
      <c r="G5" s="6"/>
      <c r="H5" s="6"/>
      <c r="I5" s="6"/>
      <c r="J5" s="6"/>
      <c r="K5" s="6"/>
      <c r="L5" s="6"/>
      <c r="M5" s="6"/>
      <c r="N5" s="6"/>
      <c r="O5" s="6"/>
      <c r="P5" s="6"/>
      <c r="Q5" s="6"/>
    </row>
    <row r="6" spans="2:17" ht="15.6" x14ac:dyDescent="0.3">
      <c r="B6" s="248" t="s">
        <v>464</v>
      </c>
      <c r="C6" s="248"/>
      <c r="D6" s="248"/>
      <c r="E6" s="248"/>
      <c r="F6" s="248"/>
      <c r="G6" s="248"/>
      <c r="H6" s="248"/>
      <c r="I6" s="7"/>
      <c r="J6" s="7"/>
      <c r="K6" s="7"/>
      <c r="L6" s="7"/>
      <c r="M6" s="7"/>
      <c r="N6" s="7"/>
      <c r="O6" s="7"/>
      <c r="P6" s="7"/>
      <c r="Q6" s="7"/>
    </row>
    <row r="7" spans="2:17" ht="21.6" customHeight="1" x14ac:dyDescent="0.3">
      <c r="B7" s="250" t="s">
        <v>3</v>
      </c>
      <c r="C7" s="250" t="s">
        <v>202</v>
      </c>
      <c r="D7" s="250"/>
      <c r="E7" s="249" t="s">
        <v>203</v>
      </c>
      <c r="F7" s="249"/>
      <c r="G7" s="249"/>
      <c r="H7" s="249" t="s">
        <v>204</v>
      </c>
      <c r="I7" s="249"/>
      <c r="J7" s="249"/>
      <c r="K7" s="250" t="s">
        <v>205</v>
      </c>
      <c r="L7" s="250"/>
      <c r="M7" s="250"/>
      <c r="N7" s="250"/>
    </row>
    <row r="8" spans="2:17" ht="34.35" customHeight="1" x14ac:dyDescent="0.3">
      <c r="B8" s="250"/>
      <c r="C8" s="250"/>
      <c r="D8" s="250"/>
      <c r="E8" s="249"/>
      <c r="F8" s="249"/>
      <c r="G8" s="249"/>
      <c r="H8" s="249"/>
      <c r="I8" s="249"/>
      <c r="J8" s="249"/>
      <c r="K8" s="249" t="s">
        <v>206</v>
      </c>
      <c r="L8" s="249"/>
      <c r="M8" s="249"/>
      <c r="N8" s="3" t="s">
        <v>207</v>
      </c>
      <c r="O8" s="1"/>
      <c r="P8" s="1"/>
      <c r="Q8" s="1"/>
    </row>
    <row r="9" spans="2:17" ht="15.6" x14ac:dyDescent="0.3">
      <c r="B9" s="4">
        <v>1</v>
      </c>
      <c r="C9" s="283">
        <v>2</v>
      </c>
      <c r="D9" s="283"/>
      <c r="E9" s="283">
        <v>3</v>
      </c>
      <c r="F9" s="283"/>
      <c r="G9" s="283"/>
      <c r="H9" s="283">
        <v>4</v>
      </c>
      <c r="I9" s="283"/>
      <c r="J9" s="283"/>
      <c r="K9" s="283">
        <v>5</v>
      </c>
      <c r="L9" s="283"/>
      <c r="M9" s="283"/>
      <c r="N9" s="4">
        <v>6</v>
      </c>
    </row>
    <row r="10" spans="2:17" ht="15.6" customHeight="1" x14ac:dyDescent="0.3">
      <c r="B10" s="259" t="s">
        <v>15</v>
      </c>
      <c r="C10" s="321" t="s">
        <v>465</v>
      </c>
      <c r="D10" s="322"/>
      <c r="E10" s="257" t="s">
        <v>40</v>
      </c>
      <c r="F10" s="325"/>
      <c r="G10" s="326"/>
      <c r="H10" s="375">
        <v>0</v>
      </c>
      <c r="I10" s="369"/>
      <c r="J10" s="369"/>
      <c r="K10" s="375">
        <v>0</v>
      </c>
      <c r="L10" s="369"/>
      <c r="M10" s="369"/>
      <c r="N10" s="33">
        <f>O39</f>
        <v>4925</v>
      </c>
    </row>
    <row r="11" spans="2:17" ht="19.350000000000001" customHeight="1" x14ac:dyDescent="0.3">
      <c r="B11" s="260"/>
      <c r="C11" s="323"/>
      <c r="D11" s="324"/>
      <c r="E11" s="258"/>
      <c r="F11" s="327"/>
      <c r="G11" s="328"/>
      <c r="H11" s="372" t="s">
        <v>29</v>
      </c>
      <c r="I11" s="373"/>
      <c r="J11" s="374"/>
      <c r="K11" s="372" t="s">
        <v>41</v>
      </c>
      <c r="L11" s="373"/>
      <c r="M11" s="374"/>
      <c r="N11" s="24" t="str">
        <f>O40</f>
        <v>(2029)</v>
      </c>
    </row>
    <row r="14" spans="2:17" ht="15.6" x14ac:dyDescent="0.3">
      <c r="B14" s="248" t="s">
        <v>466</v>
      </c>
      <c r="C14" s="248"/>
      <c r="D14" s="248"/>
      <c r="E14" s="248"/>
      <c r="F14" s="248"/>
      <c r="G14" s="248"/>
    </row>
    <row r="15" spans="2:17" ht="15.6" x14ac:dyDescent="0.3">
      <c r="B15" s="274" t="s">
        <v>218</v>
      </c>
      <c r="C15" s="274"/>
      <c r="D15" s="274"/>
      <c r="E15" s="274"/>
      <c r="F15" s="274" t="s">
        <v>219</v>
      </c>
      <c r="G15" s="274"/>
      <c r="H15" s="274"/>
    </row>
    <row r="16" spans="2:17" ht="15.6" x14ac:dyDescent="0.3">
      <c r="B16" s="275">
        <v>1</v>
      </c>
      <c r="C16" s="275"/>
      <c r="D16" s="275"/>
      <c r="E16" s="275"/>
      <c r="F16" s="275">
        <v>2</v>
      </c>
      <c r="G16" s="275"/>
      <c r="H16" s="275"/>
    </row>
    <row r="17" spans="2:8" ht="15.6" x14ac:dyDescent="0.3">
      <c r="B17" s="272" t="s">
        <v>220</v>
      </c>
      <c r="C17" s="272"/>
      <c r="D17" s="272"/>
      <c r="E17" s="272"/>
      <c r="F17" s="367">
        <f>F18+F20+F22+F24</f>
        <v>7530164.9100000001</v>
      </c>
      <c r="G17" s="367"/>
      <c r="H17" s="367"/>
    </row>
    <row r="18" spans="2:8" ht="15.6" x14ac:dyDescent="0.3">
      <c r="B18" s="272" t="s">
        <v>221</v>
      </c>
      <c r="C18" s="272"/>
      <c r="D18" s="272"/>
      <c r="E18" s="272"/>
      <c r="F18" s="367">
        <f>F19</f>
        <v>0</v>
      </c>
      <c r="G18" s="367"/>
      <c r="H18" s="367"/>
    </row>
    <row r="19" spans="2:8" ht="15.6" x14ac:dyDescent="0.3">
      <c r="B19" s="271" t="s">
        <v>222</v>
      </c>
      <c r="C19" s="271"/>
      <c r="D19" s="271"/>
      <c r="E19" s="271"/>
      <c r="F19" s="367">
        <f>J61</f>
        <v>0</v>
      </c>
      <c r="G19" s="367"/>
      <c r="H19" s="367"/>
    </row>
    <row r="20" spans="2:8" ht="31.35" customHeight="1" x14ac:dyDescent="0.3">
      <c r="B20" s="272" t="s">
        <v>223</v>
      </c>
      <c r="C20" s="272"/>
      <c r="D20" s="272"/>
      <c r="E20" s="272"/>
      <c r="F20" s="367">
        <f>F21</f>
        <v>0</v>
      </c>
      <c r="G20" s="367"/>
      <c r="H20" s="367"/>
    </row>
    <row r="21" spans="2:8" ht="15.6" x14ac:dyDescent="0.3">
      <c r="B21" s="271" t="s">
        <v>224</v>
      </c>
      <c r="C21" s="271"/>
      <c r="D21" s="271"/>
      <c r="E21" s="271"/>
      <c r="F21" s="367">
        <f>K61</f>
        <v>0</v>
      </c>
      <c r="G21" s="367"/>
      <c r="H21" s="367"/>
    </row>
    <row r="22" spans="2:8" ht="15.6" x14ac:dyDescent="0.3">
      <c r="B22" s="272" t="s">
        <v>225</v>
      </c>
      <c r="C22" s="272"/>
      <c r="D22" s="272"/>
      <c r="E22" s="272"/>
      <c r="F22" s="367">
        <f>F23</f>
        <v>7530164.9100000001</v>
      </c>
      <c r="G22" s="367"/>
      <c r="H22" s="367"/>
    </row>
    <row r="23" spans="2:8" ht="15.6" x14ac:dyDescent="0.3">
      <c r="B23" s="271" t="s">
        <v>226</v>
      </c>
      <c r="C23" s="271"/>
      <c r="D23" s="271"/>
      <c r="E23" s="271"/>
      <c r="F23" s="367">
        <f>L61</f>
        <v>7530164.9100000001</v>
      </c>
      <c r="G23" s="367"/>
      <c r="H23" s="367"/>
    </row>
    <row r="24" spans="2:8" ht="15.6" x14ac:dyDescent="0.3">
      <c r="B24" s="272" t="s">
        <v>227</v>
      </c>
      <c r="C24" s="272"/>
      <c r="D24" s="272"/>
      <c r="E24" s="272"/>
      <c r="F24" s="367">
        <f>F25</f>
        <v>0</v>
      </c>
      <c r="G24" s="367"/>
      <c r="H24" s="367"/>
    </row>
    <row r="25" spans="2:8" ht="15.6" x14ac:dyDescent="0.3">
      <c r="B25" s="271" t="s">
        <v>228</v>
      </c>
      <c r="C25" s="271"/>
      <c r="D25" s="271"/>
      <c r="E25" s="271"/>
      <c r="F25" s="367">
        <v>0</v>
      </c>
      <c r="G25" s="367"/>
      <c r="H25" s="367"/>
    </row>
    <row r="26" spans="2:8" ht="15.6" x14ac:dyDescent="0.3">
      <c r="B26" s="272" t="s">
        <v>229</v>
      </c>
      <c r="C26" s="272"/>
      <c r="D26" s="272"/>
      <c r="E26" s="272"/>
      <c r="F26" s="367">
        <f>SUM(F27:H29)</f>
        <v>1348047.0199999998</v>
      </c>
      <c r="G26" s="367"/>
      <c r="H26" s="367"/>
    </row>
    <row r="27" spans="2:8" ht="15.6" x14ac:dyDescent="0.3">
      <c r="B27" s="271" t="s">
        <v>230</v>
      </c>
      <c r="C27" s="271"/>
      <c r="D27" s="271"/>
      <c r="E27" s="271"/>
      <c r="F27" s="367">
        <f>M49+M55</f>
        <v>1231726.6199999999</v>
      </c>
      <c r="G27" s="367"/>
      <c r="H27" s="367"/>
    </row>
    <row r="28" spans="2:8" ht="15.6" x14ac:dyDescent="0.3">
      <c r="B28" s="271" t="s">
        <v>231</v>
      </c>
      <c r="C28" s="271"/>
      <c r="D28" s="271"/>
      <c r="E28" s="271"/>
      <c r="F28" s="367">
        <f>M43</f>
        <v>116320.4</v>
      </c>
      <c r="G28" s="367"/>
      <c r="H28" s="367"/>
    </row>
    <row r="29" spans="2:8" ht="15.6" x14ac:dyDescent="0.3">
      <c r="B29" s="271" t="s">
        <v>232</v>
      </c>
      <c r="C29" s="271"/>
      <c r="D29" s="271"/>
      <c r="E29" s="271"/>
      <c r="F29" s="367">
        <v>0</v>
      </c>
      <c r="G29" s="367"/>
      <c r="H29" s="367"/>
    </row>
    <row r="30" spans="2:8" ht="15.6" x14ac:dyDescent="0.3">
      <c r="B30" s="272" t="s">
        <v>233</v>
      </c>
      <c r="C30" s="272"/>
      <c r="D30" s="272"/>
      <c r="E30" s="272"/>
      <c r="F30" s="367">
        <f>F17+F26</f>
        <v>8878211.9299999997</v>
      </c>
      <c r="G30" s="367"/>
      <c r="H30" s="367"/>
    </row>
    <row r="31" spans="2:8" x14ac:dyDescent="0.3">
      <c r="F31" s="32"/>
      <c r="G31" s="32"/>
      <c r="H31" s="32"/>
    </row>
    <row r="32" spans="2:8" ht="15.6" x14ac:dyDescent="0.3">
      <c r="B32" s="248" t="s">
        <v>467</v>
      </c>
      <c r="C32" s="248"/>
      <c r="D32" s="248"/>
      <c r="E32" s="248"/>
      <c r="F32" s="248"/>
      <c r="G32" s="248"/>
      <c r="H32" s="248"/>
    </row>
    <row r="33" spans="2:17" ht="16.350000000000001" customHeight="1" x14ac:dyDescent="0.3">
      <c r="B33" s="276" t="s">
        <v>235</v>
      </c>
      <c r="C33" s="249" t="s">
        <v>236</v>
      </c>
      <c r="D33" s="249" t="s">
        <v>237</v>
      </c>
      <c r="E33" s="249" t="s">
        <v>238</v>
      </c>
      <c r="F33" s="249" t="s">
        <v>239</v>
      </c>
      <c r="G33" s="249" t="s">
        <v>240</v>
      </c>
      <c r="H33" s="249" t="s">
        <v>241</v>
      </c>
      <c r="I33" s="249" t="s">
        <v>242</v>
      </c>
      <c r="J33" s="249"/>
      <c r="K33" s="249"/>
      <c r="L33" s="249"/>
      <c r="M33" s="249"/>
      <c r="N33" s="249" t="s">
        <v>6</v>
      </c>
      <c r="O33" s="249"/>
      <c r="P33" s="249" t="s">
        <v>243</v>
      </c>
      <c r="Q33" s="249" t="s">
        <v>244</v>
      </c>
    </row>
    <row r="34" spans="2:17" ht="47.1" customHeight="1" x14ac:dyDescent="0.3">
      <c r="B34" s="277"/>
      <c r="C34" s="249"/>
      <c r="D34" s="249"/>
      <c r="E34" s="249"/>
      <c r="F34" s="249"/>
      <c r="G34" s="249"/>
      <c r="H34" s="249"/>
      <c r="I34" s="249" t="s">
        <v>141</v>
      </c>
      <c r="J34" s="249" t="s">
        <v>245</v>
      </c>
      <c r="K34" s="249"/>
      <c r="L34" s="249"/>
      <c r="M34" s="249" t="s">
        <v>246</v>
      </c>
      <c r="N34" s="249" t="s">
        <v>247</v>
      </c>
      <c r="O34" s="249" t="s">
        <v>248</v>
      </c>
      <c r="P34" s="249"/>
      <c r="Q34" s="249"/>
    </row>
    <row r="35" spans="2:17" ht="96" customHeight="1" x14ac:dyDescent="0.3">
      <c r="B35" s="278"/>
      <c r="C35" s="249"/>
      <c r="D35" s="249"/>
      <c r="E35" s="249"/>
      <c r="F35" s="249"/>
      <c r="G35" s="249"/>
      <c r="H35" s="249"/>
      <c r="I35" s="249"/>
      <c r="J35" s="3" t="s">
        <v>249</v>
      </c>
      <c r="K35" s="3" t="s">
        <v>250</v>
      </c>
      <c r="L35" s="3" t="s">
        <v>251</v>
      </c>
      <c r="M35" s="249"/>
      <c r="N35" s="249"/>
      <c r="O35" s="249"/>
      <c r="P35" s="249"/>
      <c r="Q35" s="249"/>
    </row>
    <row r="36" spans="2: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17" ht="18.600000000000001" customHeight="1" x14ac:dyDescent="0.3">
      <c r="B37" s="245" t="s">
        <v>468</v>
      </c>
      <c r="C37" s="279" t="s">
        <v>253</v>
      </c>
      <c r="D37" s="245" t="s">
        <v>469</v>
      </c>
      <c r="E37" s="245" t="s">
        <v>469</v>
      </c>
      <c r="F37" s="245" t="s">
        <v>255</v>
      </c>
      <c r="G37" s="245" t="s">
        <v>470</v>
      </c>
      <c r="H37" s="279" t="s">
        <v>257</v>
      </c>
      <c r="I37" s="298">
        <f>SUM(I43:I60)</f>
        <v>8878211.9299999997</v>
      </c>
      <c r="J37" s="396">
        <f>SUM(J43:J60)</f>
        <v>0</v>
      </c>
      <c r="K37" s="298">
        <f>SUM(K43:K60)</f>
        <v>0</v>
      </c>
      <c r="L37" s="298">
        <f>SUM(L43:L60)</f>
        <v>7530164.9100000001</v>
      </c>
      <c r="M37" s="298">
        <f>SUM(M43:M60)</f>
        <v>1348047.02</v>
      </c>
      <c r="N37" s="245" t="s">
        <v>471</v>
      </c>
      <c r="O37" s="225">
        <f>O43+O49+O55</f>
        <v>8097484.0299999993</v>
      </c>
      <c r="P37" s="363" t="s">
        <v>20</v>
      </c>
      <c r="Q37" s="361" t="s">
        <v>472</v>
      </c>
    </row>
    <row r="38" spans="2:17" ht="17.399999999999999" customHeight="1" x14ac:dyDescent="0.3">
      <c r="B38" s="246"/>
      <c r="C38" s="280"/>
      <c r="D38" s="246"/>
      <c r="E38" s="246"/>
      <c r="F38" s="246"/>
      <c r="G38" s="246"/>
      <c r="H38" s="280"/>
      <c r="I38" s="299"/>
      <c r="J38" s="397"/>
      <c r="K38" s="299"/>
      <c r="L38" s="299"/>
      <c r="M38" s="299"/>
      <c r="N38" s="252"/>
      <c r="O38" s="12" t="s">
        <v>126</v>
      </c>
      <c r="P38" s="364"/>
      <c r="Q38" s="362"/>
    </row>
    <row r="39" spans="2:17" ht="18.600000000000001" customHeight="1" x14ac:dyDescent="0.3">
      <c r="B39" s="246"/>
      <c r="C39" s="280"/>
      <c r="D39" s="246"/>
      <c r="E39" s="246"/>
      <c r="F39" s="246"/>
      <c r="G39" s="246"/>
      <c r="H39" s="280"/>
      <c r="I39" s="299"/>
      <c r="J39" s="397"/>
      <c r="K39" s="299"/>
      <c r="L39" s="299"/>
      <c r="M39" s="299"/>
      <c r="N39" s="245" t="s">
        <v>473</v>
      </c>
      <c r="O39" s="33">
        <f>O45+O51+O57</f>
        <v>4925</v>
      </c>
      <c r="P39" s="363" t="s">
        <v>20</v>
      </c>
      <c r="Q39" s="361" t="s">
        <v>472</v>
      </c>
    </row>
    <row r="40" spans="2:17" ht="17.399999999999999" customHeight="1" x14ac:dyDescent="0.3">
      <c r="B40" s="246"/>
      <c r="C40" s="280"/>
      <c r="D40" s="246"/>
      <c r="E40" s="246"/>
      <c r="F40" s="246"/>
      <c r="G40" s="246"/>
      <c r="H40" s="280"/>
      <c r="I40" s="299"/>
      <c r="J40" s="397"/>
      <c r="K40" s="299"/>
      <c r="L40" s="299"/>
      <c r="M40" s="299"/>
      <c r="N40" s="252"/>
      <c r="O40" s="226" t="s">
        <v>42</v>
      </c>
      <c r="P40" s="364"/>
      <c r="Q40" s="362"/>
    </row>
    <row r="41" spans="2:17" ht="18.600000000000001" customHeight="1" x14ac:dyDescent="0.3">
      <c r="B41" s="246"/>
      <c r="C41" s="280"/>
      <c r="D41" s="246"/>
      <c r="E41" s="246"/>
      <c r="F41" s="246"/>
      <c r="G41" s="246"/>
      <c r="H41" s="280"/>
      <c r="I41" s="299"/>
      <c r="J41" s="397"/>
      <c r="K41" s="299"/>
      <c r="L41" s="299"/>
      <c r="M41" s="299"/>
      <c r="N41" s="245" t="s">
        <v>474</v>
      </c>
      <c r="O41" s="192">
        <f>O47+O53+O59</f>
        <v>3</v>
      </c>
      <c r="P41" s="363" t="s">
        <v>20</v>
      </c>
      <c r="Q41" s="361" t="s">
        <v>472</v>
      </c>
    </row>
    <row r="42" spans="2:17" ht="26.4" customHeight="1" x14ac:dyDescent="0.3">
      <c r="B42" s="246"/>
      <c r="C42" s="280"/>
      <c r="D42" s="246"/>
      <c r="E42" s="246"/>
      <c r="F42" s="246"/>
      <c r="G42" s="246"/>
      <c r="H42" s="280"/>
      <c r="I42" s="299"/>
      <c r="J42" s="397"/>
      <c r="K42" s="299"/>
      <c r="L42" s="299"/>
      <c r="M42" s="299"/>
      <c r="N42" s="252"/>
      <c r="O42" s="12" t="s">
        <v>126</v>
      </c>
      <c r="P42" s="364"/>
      <c r="Q42" s="362"/>
    </row>
    <row r="43" spans="2:17" ht="17.100000000000001" customHeight="1" x14ac:dyDescent="0.3">
      <c r="B43" s="245" t="s">
        <v>475</v>
      </c>
      <c r="C43" s="293" t="s">
        <v>20</v>
      </c>
      <c r="D43" s="245" t="s">
        <v>476</v>
      </c>
      <c r="E43" s="279" t="s">
        <v>20</v>
      </c>
      <c r="F43" s="293" t="s">
        <v>20</v>
      </c>
      <c r="G43" s="245" t="s">
        <v>470</v>
      </c>
      <c r="H43" s="293" t="s">
        <v>20</v>
      </c>
      <c r="I43" s="290">
        <f t="shared" ref="I43" si="0">L43+M43</f>
        <v>775469.33000000007</v>
      </c>
      <c r="J43" s="287">
        <v>0</v>
      </c>
      <c r="K43" s="304">
        <v>0</v>
      </c>
      <c r="L43" s="304">
        <v>659148.93000000005</v>
      </c>
      <c r="M43" s="304">
        <v>116320.4</v>
      </c>
      <c r="N43" s="245" t="s">
        <v>471</v>
      </c>
      <c r="O43" s="31">
        <v>690737.69</v>
      </c>
      <c r="P43" s="279" t="s">
        <v>288</v>
      </c>
      <c r="Q43" s="279" t="s">
        <v>472</v>
      </c>
    </row>
    <row r="44" spans="2:17" ht="17.399999999999999" customHeight="1" x14ac:dyDescent="0.3">
      <c r="B44" s="246"/>
      <c r="C44" s="294"/>
      <c r="D44" s="246"/>
      <c r="E44" s="280"/>
      <c r="F44" s="294"/>
      <c r="G44" s="246"/>
      <c r="H44" s="294"/>
      <c r="I44" s="291"/>
      <c r="J44" s="288"/>
      <c r="K44" s="305"/>
      <c r="L44" s="305"/>
      <c r="M44" s="305"/>
      <c r="N44" s="252"/>
      <c r="O44" s="219" t="s">
        <v>126</v>
      </c>
      <c r="P44" s="280"/>
      <c r="Q44" s="280"/>
    </row>
    <row r="45" spans="2:17" ht="20.100000000000001" customHeight="1" x14ac:dyDescent="0.3">
      <c r="B45" s="246"/>
      <c r="C45" s="294"/>
      <c r="D45" s="246"/>
      <c r="E45" s="280"/>
      <c r="F45" s="294"/>
      <c r="G45" s="246"/>
      <c r="H45" s="294"/>
      <c r="I45" s="291"/>
      <c r="J45" s="288"/>
      <c r="K45" s="305"/>
      <c r="L45" s="305"/>
      <c r="M45" s="305"/>
      <c r="N45" s="245" t="s">
        <v>473</v>
      </c>
      <c r="O45" s="220">
        <v>893</v>
      </c>
      <c r="P45" s="280"/>
      <c r="Q45" s="280"/>
    </row>
    <row r="46" spans="2:17" ht="19.350000000000001" customHeight="1" x14ac:dyDescent="0.3">
      <c r="B46" s="246"/>
      <c r="C46" s="294"/>
      <c r="D46" s="246"/>
      <c r="E46" s="280"/>
      <c r="F46" s="294"/>
      <c r="G46" s="246"/>
      <c r="H46" s="294"/>
      <c r="I46" s="291"/>
      <c r="J46" s="288"/>
      <c r="K46" s="305"/>
      <c r="L46" s="305"/>
      <c r="M46" s="305"/>
      <c r="N46" s="252"/>
      <c r="O46" s="219" t="s">
        <v>42</v>
      </c>
      <c r="P46" s="280"/>
      <c r="Q46" s="280"/>
    </row>
    <row r="47" spans="2:17" ht="24.6" customHeight="1" x14ac:dyDescent="0.3">
      <c r="B47" s="246"/>
      <c r="C47" s="294"/>
      <c r="D47" s="246"/>
      <c r="E47" s="280"/>
      <c r="F47" s="294"/>
      <c r="G47" s="246"/>
      <c r="H47" s="294"/>
      <c r="I47" s="291"/>
      <c r="J47" s="288"/>
      <c r="K47" s="305"/>
      <c r="L47" s="305"/>
      <c r="M47" s="305"/>
      <c r="N47" s="245" t="s">
        <v>474</v>
      </c>
      <c r="O47" s="186">
        <v>1</v>
      </c>
      <c r="P47" s="280"/>
      <c r="Q47" s="280"/>
    </row>
    <row r="48" spans="2:17" ht="29.4" customHeight="1" x14ac:dyDescent="0.3">
      <c r="B48" s="252"/>
      <c r="C48" s="295"/>
      <c r="D48" s="252"/>
      <c r="E48" s="281"/>
      <c r="F48" s="295"/>
      <c r="G48" s="252"/>
      <c r="H48" s="295"/>
      <c r="I48" s="292"/>
      <c r="J48" s="289"/>
      <c r="K48" s="306"/>
      <c r="L48" s="306"/>
      <c r="M48" s="306"/>
      <c r="N48" s="252"/>
      <c r="O48" s="196" t="s">
        <v>126</v>
      </c>
      <c r="P48" s="281"/>
      <c r="Q48" s="281"/>
    </row>
    <row r="49" spans="2:17" ht="17.100000000000001" customHeight="1" x14ac:dyDescent="0.3">
      <c r="B49" s="245" t="s">
        <v>477</v>
      </c>
      <c r="C49" s="293" t="s">
        <v>20</v>
      </c>
      <c r="D49" s="245" t="s">
        <v>277</v>
      </c>
      <c r="E49" s="279" t="s">
        <v>20</v>
      </c>
      <c r="F49" s="293" t="s">
        <v>20</v>
      </c>
      <c r="G49" s="245" t="s">
        <v>470</v>
      </c>
      <c r="H49" s="293" t="s">
        <v>20</v>
      </c>
      <c r="I49" s="290">
        <f t="shared" ref="I49" si="1">L49+M49</f>
        <v>802324.96</v>
      </c>
      <c r="J49" s="287">
        <v>0</v>
      </c>
      <c r="K49" s="304">
        <v>0</v>
      </c>
      <c r="L49" s="304">
        <v>665661</v>
      </c>
      <c r="M49" s="273">
        <v>136663.96</v>
      </c>
      <c r="N49" s="245" t="s">
        <v>471</v>
      </c>
      <c r="O49" s="31">
        <v>726746.34</v>
      </c>
      <c r="P49" s="279" t="s">
        <v>274</v>
      </c>
      <c r="Q49" s="279" t="s">
        <v>415</v>
      </c>
    </row>
    <row r="50" spans="2:17" ht="17.399999999999999" customHeight="1" x14ac:dyDescent="0.3">
      <c r="B50" s="246"/>
      <c r="C50" s="294"/>
      <c r="D50" s="246"/>
      <c r="E50" s="280"/>
      <c r="F50" s="294"/>
      <c r="G50" s="246"/>
      <c r="H50" s="294"/>
      <c r="I50" s="291"/>
      <c r="J50" s="288"/>
      <c r="K50" s="305"/>
      <c r="L50" s="305"/>
      <c r="M50" s="273"/>
      <c r="N50" s="252"/>
      <c r="O50" s="219" t="s">
        <v>126</v>
      </c>
      <c r="P50" s="280"/>
      <c r="Q50" s="280"/>
    </row>
    <row r="51" spans="2:17" ht="20.100000000000001" customHeight="1" x14ac:dyDescent="0.3">
      <c r="B51" s="246"/>
      <c r="C51" s="294"/>
      <c r="D51" s="246"/>
      <c r="E51" s="280"/>
      <c r="F51" s="294"/>
      <c r="G51" s="246"/>
      <c r="H51" s="294"/>
      <c r="I51" s="291"/>
      <c r="J51" s="288"/>
      <c r="K51" s="305"/>
      <c r="L51" s="305"/>
      <c r="M51" s="273"/>
      <c r="N51" s="245" t="s">
        <v>473</v>
      </c>
      <c r="O51" s="220">
        <v>1026</v>
      </c>
      <c r="P51" s="280"/>
      <c r="Q51" s="280"/>
    </row>
    <row r="52" spans="2:17" ht="19.350000000000001" customHeight="1" x14ac:dyDescent="0.3">
      <c r="B52" s="246"/>
      <c r="C52" s="294"/>
      <c r="D52" s="246"/>
      <c r="E52" s="280"/>
      <c r="F52" s="294"/>
      <c r="G52" s="246"/>
      <c r="H52" s="294"/>
      <c r="I52" s="291"/>
      <c r="J52" s="288"/>
      <c r="K52" s="305"/>
      <c r="L52" s="305"/>
      <c r="M52" s="273"/>
      <c r="N52" s="252"/>
      <c r="O52" s="219" t="s">
        <v>42</v>
      </c>
      <c r="P52" s="280"/>
      <c r="Q52" s="280"/>
    </row>
    <row r="53" spans="2:17" ht="24.6" customHeight="1" x14ac:dyDescent="0.3">
      <c r="B53" s="246"/>
      <c r="C53" s="294"/>
      <c r="D53" s="246"/>
      <c r="E53" s="280"/>
      <c r="F53" s="294"/>
      <c r="G53" s="246"/>
      <c r="H53" s="294"/>
      <c r="I53" s="291"/>
      <c r="J53" s="288"/>
      <c r="K53" s="305"/>
      <c r="L53" s="305"/>
      <c r="M53" s="273"/>
      <c r="N53" s="245" t="s">
        <v>474</v>
      </c>
      <c r="O53" s="186">
        <v>1</v>
      </c>
      <c r="P53" s="280"/>
      <c r="Q53" s="280"/>
    </row>
    <row r="54" spans="2:17" ht="29.4" customHeight="1" x14ac:dyDescent="0.3">
      <c r="B54" s="252"/>
      <c r="C54" s="295"/>
      <c r="D54" s="252"/>
      <c r="E54" s="281"/>
      <c r="F54" s="295"/>
      <c r="G54" s="252"/>
      <c r="H54" s="295"/>
      <c r="I54" s="292"/>
      <c r="J54" s="289"/>
      <c r="K54" s="306"/>
      <c r="L54" s="306"/>
      <c r="M54" s="273"/>
      <c r="N54" s="252"/>
      <c r="O54" s="196" t="s">
        <v>126</v>
      </c>
      <c r="P54" s="281"/>
      <c r="Q54" s="281"/>
    </row>
    <row r="55" spans="2:17" ht="17.100000000000001" customHeight="1" x14ac:dyDescent="0.3">
      <c r="B55" s="245" t="s">
        <v>478</v>
      </c>
      <c r="C55" s="293" t="s">
        <v>20</v>
      </c>
      <c r="D55" s="245" t="s">
        <v>479</v>
      </c>
      <c r="E55" s="245" t="s">
        <v>480</v>
      </c>
      <c r="F55" s="293" t="s">
        <v>20</v>
      </c>
      <c r="G55" s="245" t="s">
        <v>470</v>
      </c>
      <c r="H55" s="293" t="s">
        <v>20</v>
      </c>
      <c r="I55" s="290">
        <f>L55+M55</f>
        <v>7300417.6400000006</v>
      </c>
      <c r="J55" s="287">
        <v>0</v>
      </c>
      <c r="K55" s="304">
        <v>0</v>
      </c>
      <c r="L55" s="304">
        <v>6205354.9800000004</v>
      </c>
      <c r="M55" s="404">
        <v>1095062.6599999999</v>
      </c>
      <c r="N55" s="245" t="s">
        <v>471</v>
      </c>
      <c r="O55" s="227">
        <v>6680000</v>
      </c>
      <c r="P55" s="279" t="s">
        <v>300</v>
      </c>
      <c r="Q55" s="279" t="s">
        <v>415</v>
      </c>
    </row>
    <row r="56" spans="2:17" ht="17.399999999999999" customHeight="1" x14ac:dyDescent="0.3">
      <c r="B56" s="246"/>
      <c r="C56" s="294"/>
      <c r="D56" s="246"/>
      <c r="E56" s="246"/>
      <c r="F56" s="294"/>
      <c r="G56" s="246"/>
      <c r="H56" s="294"/>
      <c r="I56" s="291"/>
      <c r="J56" s="288"/>
      <c r="K56" s="305"/>
      <c r="L56" s="305"/>
      <c r="M56" s="404"/>
      <c r="N56" s="252"/>
      <c r="O56" s="12" t="s">
        <v>126</v>
      </c>
      <c r="P56" s="280"/>
      <c r="Q56" s="280"/>
    </row>
    <row r="57" spans="2:17" ht="20.100000000000001" customHeight="1" x14ac:dyDescent="0.3">
      <c r="B57" s="246"/>
      <c r="C57" s="294"/>
      <c r="D57" s="246"/>
      <c r="E57" s="246"/>
      <c r="F57" s="294"/>
      <c r="G57" s="246"/>
      <c r="H57" s="294"/>
      <c r="I57" s="291"/>
      <c r="J57" s="288"/>
      <c r="K57" s="305"/>
      <c r="L57" s="305"/>
      <c r="M57" s="404"/>
      <c r="N57" s="245" t="s">
        <v>473</v>
      </c>
      <c r="O57" s="14">
        <v>3006</v>
      </c>
      <c r="P57" s="280"/>
      <c r="Q57" s="280"/>
    </row>
    <row r="58" spans="2:17" ht="19.350000000000001" customHeight="1" x14ac:dyDescent="0.3">
      <c r="B58" s="246"/>
      <c r="C58" s="294"/>
      <c r="D58" s="246"/>
      <c r="E58" s="246"/>
      <c r="F58" s="294"/>
      <c r="G58" s="246"/>
      <c r="H58" s="294"/>
      <c r="I58" s="291"/>
      <c r="J58" s="288"/>
      <c r="K58" s="305"/>
      <c r="L58" s="305"/>
      <c r="M58" s="404"/>
      <c r="N58" s="252"/>
      <c r="O58" s="219" t="s">
        <v>42</v>
      </c>
      <c r="P58" s="280"/>
      <c r="Q58" s="280"/>
    </row>
    <row r="59" spans="2:17" ht="24.6" customHeight="1" x14ac:dyDescent="0.3">
      <c r="B59" s="246"/>
      <c r="C59" s="294"/>
      <c r="D59" s="246"/>
      <c r="E59" s="246"/>
      <c r="F59" s="294"/>
      <c r="G59" s="246"/>
      <c r="H59" s="294"/>
      <c r="I59" s="291"/>
      <c r="J59" s="288"/>
      <c r="K59" s="305"/>
      <c r="L59" s="305"/>
      <c r="M59" s="404"/>
      <c r="N59" s="245" t="s">
        <v>474</v>
      </c>
      <c r="O59" s="135">
        <v>1</v>
      </c>
      <c r="P59" s="280"/>
      <c r="Q59" s="280"/>
    </row>
    <row r="60" spans="2:17" ht="29.4" customHeight="1" x14ac:dyDescent="0.3">
      <c r="B60" s="252"/>
      <c r="C60" s="295"/>
      <c r="D60" s="252"/>
      <c r="E60" s="252"/>
      <c r="F60" s="295"/>
      <c r="G60" s="252"/>
      <c r="H60" s="295"/>
      <c r="I60" s="292"/>
      <c r="J60" s="289"/>
      <c r="K60" s="306"/>
      <c r="L60" s="306"/>
      <c r="M60" s="405"/>
      <c r="N60" s="252"/>
      <c r="O60" s="12" t="s">
        <v>126</v>
      </c>
      <c r="P60" s="281"/>
      <c r="Q60" s="281"/>
    </row>
    <row r="61" spans="2:17" ht="15.6" x14ac:dyDescent="0.3">
      <c r="B61" s="345" t="s">
        <v>314</v>
      </c>
      <c r="C61" s="345"/>
      <c r="D61" s="345"/>
      <c r="E61" s="345"/>
      <c r="F61" s="345"/>
      <c r="G61" s="345"/>
      <c r="H61" s="345"/>
      <c r="I61" s="10">
        <f>SUM(I43:I60)</f>
        <v>8878211.9299999997</v>
      </c>
      <c r="J61" s="190">
        <f>SUM(J43:J60)</f>
        <v>0</v>
      </c>
      <c r="K61" s="9">
        <f>SUM(K43:K60)</f>
        <v>0</v>
      </c>
      <c r="L61" s="9">
        <f>SUM(L43:L60)</f>
        <v>7530164.9100000001</v>
      </c>
      <c r="M61" s="9">
        <f>SUM(M43:M60)</f>
        <v>1348047.02</v>
      </c>
      <c r="N61" s="346"/>
      <c r="O61" s="346"/>
      <c r="P61" s="346"/>
      <c r="Q61" s="346"/>
    </row>
    <row r="63" spans="2:17" ht="15.6" x14ac:dyDescent="0.3">
      <c r="B63" s="307" t="s">
        <v>481</v>
      </c>
      <c r="C63" s="307"/>
      <c r="D63" s="307"/>
      <c r="E63" s="307"/>
    </row>
    <row r="64" spans="2:17" ht="35.4" customHeight="1" x14ac:dyDescent="0.3">
      <c r="B64" s="11" t="s">
        <v>3</v>
      </c>
      <c r="C64" s="249" t="s">
        <v>317</v>
      </c>
      <c r="D64" s="249"/>
      <c r="E64" s="249"/>
      <c r="F64" s="250" t="s">
        <v>318</v>
      </c>
      <c r="G64" s="250"/>
      <c r="H64" s="250"/>
      <c r="I64" s="250"/>
      <c r="J64" s="249" t="s">
        <v>319</v>
      </c>
      <c r="K64" s="250"/>
      <c r="L64" s="250"/>
      <c r="M64" s="250"/>
    </row>
    <row r="65" spans="2:13" ht="15.6" x14ac:dyDescent="0.3">
      <c r="B65" s="4">
        <v>1</v>
      </c>
      <c r="C65" s="283">
        <v>2</v>
      </c>
      <c r="D65" s="283"/>
      <c r="E65" s="283"/>
      <c r="F65" s="283">
        <v>3</v>
      </c>
      <c r="G65" s="283"/>
      <c r="H65" s="283"/>
      <c r="I65" s="283"/>
      <c r="J65" s="283">
        <v>4</v>
      </c>
      <c r="K65" s="283"/>
      <c r="L65" s="283"/>
      <c r="M65" s="283"/>
    </row>
    <row r="66" spans="2:13" ht="15.6" x14ac:dyDescent="0.3">
      <c r="B66" s="8" t="s">
        <v>20</v>
      </c>
      <c r="C66" s="320" t="s">
        <v>20</v>
      </c>
      <c r="D66" s="320"/>
      <c r="E66" s="320"/>
      <c r="F66" s="320" t="s">
        <v>20</v>
      </c>
      <c r="G66" s="320"/>
      <c r="H66" s="320"/>
      <c r="I66" s="320"/>
      <c r="J66" s="320" t="s">
        <v>20</v>
      </c>
      <c r="K66" s="320"/>
      <c r="L66" s="320"/>
      <c r="M66" s="320"/>
    </row>
    <row r="68" spans="2:13" ht="15.6" x14ac:dyDescent="0.3">
      <c r="B68" s="307" t="s">
        <v>482</v>
      </c>
      <c r="C68" s="307"/>
      <c r="D68" s="307"/>
      <c r="E68" s="307"/>
      <c r="F68" s="307"/>
    </row>
    <row r="69" spans="2:13" ht="33.6" customHeight="1" x14ac:dyDescent="0.3">
      <c r="B69" s="11" t="s">
        <v>3</v>
      </c>
      <c r="C69" s="250" t="s">
        <v>321</v>
      </c>
      <c r="D69" s="250"/>
      <c r="E69" s="250"/>
      <c r="F69" s="250" t="s">
        <v>318</v>
      </c>
      <c r="G69" s="250"/>
      <c r="H69" s="250"/>
      <c r="I69" s="250"/>
      <c r="J69" s="249" t="s">
        <v>322</v>
      </c>
      <c r="K69" s="250"/>
      <c r="L69" s="250"/>
      <c r="M69" s="250"/>
    </row>
    <row r="70" spans="2:13" ht="15.6" x14ac:dyDescent="0.3">
      <c r="B70" s="4">
        <v>1</v>
      </c>
      <c r="C70" s="283">
        <v>2</v>
      </c>
      <c r="D70" s="283"/>
      <c r="E70" s="283"/>
      <c r="F70" s="283">
        <v>3</v>
      </c>
      <c r="G70" s="283"/>
      <c r="H70" s="283"/>
      <c r="I70" s="283"/>
      <c r="J70" s="283">
        <v>4</v>
      </c>
      <c r="K70" s="283"/>
      <c r="L70" s="283"/>
      <c r="M70" s="283"/>
    </row>
    <row r="71" spans="2:13" ht="15.6" x14ac:dyDescent="0.3">
      <c r="B71" s="8" t="s">
        <v>20</v>
      </c>
      <c r="C71" s="320" t="s">
        <v>20</v>
      </c>
      <c r="D71" s="320"/>
      <c r="E71" s="320"/>
      <c r="F71" s="320" t="s">
        <v>20</v>
      </c>
      <c r="G71" s="320"/>
      <c r="H71" s="320"/>
      <c r="I71" s="320"/>
      <c r="J71" s="320" t="s">
        <v>20</v>
      </c>
      <c r="K71" s="320"/>
      <c r="L71" s="320"/>
      <c r="M71" s="320"/>
    </row>
    <row r="73" spans="2:13" ht="15.6" x14ac:dyDescent="0.3">
      <c r="B73" s="307" t="s">
        <v>483</v>
      </c>
      <c r="C73" s="307"/>
      <c r="D73" s="307"/>
    </row>
    <row r="74" spans="2:13" ht="38.4" customHeight="1" x14ac:dyDescent="0.3">
      <c r="B74" s="11" t="s">
        <v>3</v>
      </c>
      <c r="C74" s="249" t="s">
        <v>324</v>
      </c>
      <c r="D74" s="249"/>
      <c r="E74" s="249"/>
      <c r="F74" s="309" t="s">
        <v>325</v>
      </c>
      <c r="G74" s="310"/>
      <c r="H74" s="310"/>
      <c r="I74" s="310"/>
      <c r="J74" s="310"/>
      <c r="K74" s="310"/>
      <c r="L74" s="310"/>
      <c r="M74" s="311"/>
    </row>
    <row r="75" spans="2:13" ht="15.6" x14ac:dyDescent="0.3">
      <c r="B75" s="4">
        <v>1</v>
      </c>
      <c r="C75" s="283">
        <v>2</v>
      </c>
      <c r="D75" s="283"/>
      <c r="E75" s="283"/>
      <c r="F75" s="312">
        <v>3</v>
      </c>
      <c r="G75" s="313"/>
      <c r="H75" s="313"/>
      <c r="I75" s="313"/>
      <c r="J75" s="313"/>
      <c r="K75" s="313"/>
      <c r="L75" s="313"/>
      <c r="M75" s="314"/>
    </row>
    <row r="76" spans="2:13" ht="15" customHeight="1" x14ac:dyDescent="0.3">
      <c r="B76" s="8" t="s">
        <v>20</v>
      </c>
      <c r="C76" s="318" t="s">
        <v>20</v>
      </c>
      <c r="D76" s="318"/>
      <c r="E76" s="318"/>
      <c r="F76" s="319" t="s">
        <v>20</v>
      </c>
      <c r="G76" s="316"/>
      <c r="H76" s="316"/>
      <c r="I76" s="316"/>
      <c r="J76" s="316"/>
      <c r="K76" s="316"/>
      <c r="L76" s="316"/>
      <c r="M76" s="317"/>
    </row>
    <row r="78" spans="2:13" ht="15.6" x14ac:dyDescent="0.3">
      <c r="B78" s="307" t="s">
        <v>484</v>
      </c>
      <c r="C78" s="307"/>
      <c r="D78" s="307"/>
      <c r="E78" s="307"/>
      <c r="F78" s="307"/>
      <c r="G78" s="307"/>
    </row>
    <row r="79" spans="2:13" ht="15.6" customHeight="1" x14ac:dyDescent="0.3">
      <c r="B79" s="11" t="s">
        <v>3</v>
      </c>
      <c r="C79" s="309" t="s">
        <v>327</v>
      </c>
      <c r="D79" s="310"/>
      <c r="E79" s="310"/>
      <c r="F79" s="310"/>
      <c r="G79" s="310"/>
      <c r="H79" s="310"/>
      <c r="I79" s="310"/>
      <c r="J79" s="310"/>
      <c r="K79" s="310"/>
      <c r="L79" s="310"/>
      <c r="M79" s="311"/>
    </row>
    <row r="80" spans="2:13" ht="15.6" x14ac:dyDescent="0.3">
      <c r="B80" s="4">
        <v>1</v>
      </c>
      <c r="C80" s="312">
        <v>2</v>
      </c>
      <c r="D80" s="313"/>
      <c r="E80" s="313"/>
      <c r="F80" s="313"/>
      <c r="G80" s="313"/>
      <c r="H80" s="313"/>
      <c r="I80" s="313"/>
      <c r="J80" s="313"/>
      <c r="K80" s="313"/>
      <c r="L80" s="313"/>
      <c r="M80" s="314"/>
    </row>
    <row r="81" spans="2:13" ht="15.6" x14ac:dyDescent="0.3">
      <c r="B81" s="8" t="s">
        <v>20</v>
      </c>
      <c r="C81" s="315" t="s">
        <v>20</v>
      </c>
      <c r="D81" s="316"/>
      <c r="E81" s="316"/>
      <c r="F81" s="316"/>
      <c r="G81" s="316"/>
      <c r="H81" s="316"/>
      <c r="I81" s="316"/>
      <c r="J81" s="316"/>
      <c r="K81" s="316"/>
      <c r="L81" s="316"/>
      <c r="M81" s="317"/>
    </row>
  </sheetData>
  <mergeCells count="176">
    <mergeCell ref="B2:Q2"/>
    <mergeCell ref="G4:H4"/>
    <mergeCell ref="I4:N4"/>
    <mergeCell ref="B6:H6"/>
    <mergeCell ref="B7:B8"/>
    <mergeCell ref="C7:D8"/>
    <mergeCell ref="E7:G8"/>
    <mergeCell ref="H7:J8"/>
    <mergeCell ref="K7:N7"/>
    <mergeCell ref="K8:M8"/>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0:E20"/>
    <mergeCell ref="F20:H20"/>
    <mergeCell ref="B21:E21"/>
    <mergeCell ref="F21:H21"/>
    <mergeCell ref="B22:E22"/>
    <mergeCell ref="F22:H22"/>
    <mergeCell ref="B17:E17"/>
    <mergeCell ref="F17:H17"/>
    <mergeCell ref="B18:E18"/>
    <mergeCell ref="F18:H18"/>
    <mergeCell ref="B19:E19"/>
    <mergeCell ref="F19:H19"/>
    <mergeCell ref="B26:E26"/>
    <mergeCell ref="F26:H26"/>
    <mergeCell ref="B27:E27"/>
    <mergeCell ref="F27:H27"/>
    <mergeCell ref="B28:E28"/>
    <mergeCell ref="F28:H28"/>
    <mergeCell ref="B23:E23"/>
    <mergeCell ref="F23:H23"/>
    <mergeCell ref="B24:E24"/>
    <mergeCell ref="F24:H24"/>
    <mergeCell ref="B25:E25"/>
    <mergeCell ref="F25:H25"/>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37:B42"/>
    <mergeCell ref="C37:C42"/>
    <mergeCell ref="D37:D42"/>
    <mergeCell ref="E37:E42"/>
    <mergeCell ref="F37:F42"/>
    <mergeCell ref="G37:G42"/>
    <mergeCell ref="H37:H42"/>
    <mergeCell ref="I37:I42"/>
    <mergeCell ref="J37:J42"/>
    <mergeCell ref="P41:P42"/>
    <mergeCell ref="Q41:Q42"/>
    <mergeCell ref="K37:K42"/>
    <mergeCell ref="L37:L42"/>
    <mergeCell ref="M37:M42"/>
    <mergeCell ref="N37:N38"/>
    <mergeCell ref="P37:P38"/>
    <mergeCell ref="Q37:Q38"/>
    <mergeCell ref="N39:N40"/>
    <mergeCell ref="P39:P40"/>
    <mergeCell ref="Q39:Q40"/>
    <mergeCell ref="N41:N42"/>
    <mergeCell ref="N61:Q61"/>
    <mergeCell ref="B63:E63"/>
    <mergeCell ref="N59:N60"/>
    <mergeCell ref="N57:N58"/>
    <mergeCell ref="N55:N56"/>
    <mergeCell ref="N53:N54"/>
    <mergeCell ref="P49:P54"/>
    <mergeCell ref="N51:N52"/>
    <mergeCell ref="N49:N50"/>
    <mergeCell ref="G55:G60"/>
    <mergeCell ref="B49:B54"/>
    <mergeCell ref="C49:C54"/>
    <mergeCell ref="D49:D54"/>
    <mergeCell ref="E49:E54"/>
    <mergeCell ref="F49:F54"/>
    <mergeCell ref="G49:G54"/>
    <mergeCell ref="Q55:Q60"/>
    <mergeCell ref="M49:M54"/>
    <mergeCell ref="M55:M60"/>
    <mergeCell ref="H55:H60"/>
    <mergeCell ref="I55:I60"/>
    <mergeCell ref="J55:J60"/>
    <mergeCell ref="K55:K60"/>
    <mergeCell ref="L55:L60"/>
    <mergeCell ref="B61:H61"/>
    <mergeCell ref="B55:B60"/>
    <mergeCell ref="C55:C60"/>
    <mergeCell ref="D55:D60"/>
    <mergeCell ref="E55:E60"/>
    <mergeCell ref="F55:F60"/>
    <mergeCell ref="C81:M81"/>
    <mergeCell ref="P43:P48"/>
    <mergeCell ref="Q43:Q48"/>
    <mergeCell ref="B43:B48"/>
    <mergeCell ref="C43:C48"/>
    <mergeCell ref="D43:D48"/>
    <mergeCell ref="E43:E48"/>
    <mergeCell ref="B73:D73"/>
    <mergeCell ref="C74:E74"/>
    <mergeCell ref="F74:M74"/>
    <mergeCell ref="C75:E75"/>
    <mergeCell ref="F75:M75"/>
    <mergeCell ref="C76:E76"/>
    <mergeCell ref="F76:M76"/>
    <mergeCell ref="C70:E70"/>
    <mergeCell ref="F70:I70"/>
    <mergeCell ref="J70:M70"/>
    <mergeCell ref="C71:E71"/>
    <mergeCell ref="B78:G78"/>
    <mergeCell ref="C79:M79"/>
    <mergeCell ref="C80:M80"/>
    <mergeCell ref="C69:E69"/>
    <mergeCell ref="F69:I69"/>
    <mergeCell ref="J69:M69"/>
    <mergeCell ref="C64:E64"/>
    <mergeCell ref="F64:I64"/>
    <mergeCell ref="J64:M64"/>
    <mergeCell ref="C65:E65"/>
    <mergeCell ref="F65:I65"/>
    <mergeCell ref="J65:M65"/>
    <mergeCell ref="F71:I71"/>
    <mergeCell ref="J71:M71"/>
    <mergeCell ref="C66:E66"/>
    <mergeCell ref="F66:I66"/>
    <mergeCell ref="J66:M66"/>
    <mergeCell ref="B68:F68"/>
    <mergeCell ref="P55:P60"/>
    <mergeCell ref="H49:H54"/>
    <mergeCell ref="I49:I54"/>
    <mergeCell ref="J49:J54"/>
    <mergeCell ref="Q49:Q54"/>
    <mergeCell ref="K49:K54"/>
    <mergeCell ref="L49:L54"/>
    <mergeCell ref="F43:F48"/>
    <mergeCell ref="G43:G48"/>
    <mergeCell ref="H43:H48"/>
    <mergeCell ref="I43:I48"/>
    <mergeCell ref="J43:J48"/>
    <mergeCell ref="K43:K48"/>
    <mergeCell ref="N47:N48"/>
    <mergeCell ref="L43:L48"/>
    <mergeCell ref="M43:M48"/>
    <mergeCell ref="N45:N46"/>
    <mergeCell ref="N43:N44"/>
  </mergeCells>
  <printOptions horizontalCentered="1"/>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ignoredErrors>
    <ignoredError sqref="K11 H11 O40 O44 O46 O48 O50 O52 O54 O58 O60 O56 O42 O38"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MediaLengthInSeconds xmlns="f74d65a0-5b29-4eac-b110-4dec9eb5e7db" xsi:nil="true"/>
    <TaxCatchAll xmlns="8c2b0bd0-d90f-479d-80ec-e7bd01e25c7f" xsi:nil="true"/>
    <lcf76f155ced4ddcb4097134ff3c332f xmlns="f74d65a0-5b29-4eac-b110-4dec9eb5e7d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kumentas" ma:contentTypeID="0x010100D6BCBA7A087B334792E97417280903C7" ma:contentTypeVersion="12" ma:contentTypeDescription="Kurkite naują dokumentą." ma:contentTypeScope="" ma:versionID="49bdd8f2137b56ddb7fcf848b8529401">
  <xsd:schema xmlns:xsd="http://www.w3.org/2001/XMLSchema" xmlns:xs="http://www.w3.org/2001/XMLSchema" xmlns:p="http://schemas.microsoft.com/office/2006/metadata/properties" xmlns:ns2="f74d65a0-5b29-4eac-b110-4dec9eb5e7db" xmlns:ns3="8c2b0bd0-d90f-479d-80ec-e7bd01e25c7f" targetNamespace="http://schemas.microsoft.com/office/2006/metadata/properties" ma:root="true" ma:fieldsID="1bec0426ed21b7bc27401e9464694cd6" ns2:_="" ns3:_="">
    <xsd:import namespace="f74d65a0-5b29-4eac-b110-4dec9eb5e7db"/>
    <xsd:import namespace="8c2b0bd0-d90f-479d-80ec-e7bd01e25c7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MediaServiceSearchPropertie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4d65a0-5b29-4eac-b110-4dec9eb5e7d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lcf76f155ced4ddcb4097134ff3c332f" ma:index="17" nillable="true" ma:taxonomy="true" ma:internalName="lcf76f155ced4ddcb4097134ff3c332f" ma:taxonomyFieldName="MediaServiceImageTags" ma:displayName="Vaizdų žymės" ma:readOnly="false" ma:fieldId="{5cf76f15-5ced-4ddc-b409-7134ff3c332f}" ma:taxonomyMulti="true" ma:sspId="e301e9e4-b388-4db9-9077-0cda23979b00"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c2b0bd0-d90f-479d-80ec-e7bd01e25c7f"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b86fc290-e241-41fd-9072-5fdff42bcd08}" ma:internalName="TaxCatchAll" ma:showField="CatchAllData" ma:web="8c2b0bd0-d90f-479d-80ec-e7bd01e25c7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FE743D-7776-4669-A511-63CCBD522386}">
  <ds:schemaRefs>
    <ds:schemaRef ds:uri="http://schemas.microsoft.com/sharepoint/v3/contenttype/forms"/>
  </ds:schemaRefs>
</ds:datastoreItem>
</file>

<file path=customXml/itemProps2.xml><?xml version="1.0" encoding="utf-8"?>
<ds:datastoreItem xmlns:ds="http://schemas.openxmlformats.org/officeDocument/2006/customXml" ds:itemID="{1B9B5C9C-CF0F-47D4-B8B0-85DCABA60D89}">
  <ds:schemaRefs>
    <ds:schemaRef ds:uri="http://schemas.microsoft.com/office/2006/metadata/properties"/>
    <ds:schemaRef ds:uri="http://schemas.microsoft.com/office/infopath/2007/PartnerControls"/>
    <ds:schemaRef ds:uri="80f9e692-487d-419f-97dc-2f6384163132"/>
    <ds:schemaRef ds:uri="535e6efb-3baf-4463-a702-9452ebb3789d"/>
    <ds:schemaRef ds:uri="f74d65a0-5b29-4eac-b110-4dec9eb5e7db"/>
    <ds:schemaRef ds:uri="8c2b0bd0-d90f-479d-80ec-e7bd01e25c7f"/>
  </ds:schemaRefs>
</ds:datastoreItem>
</file>

<file path=customXml/itemProps3.xml><?xml version="1.0" encoding="utf-8"?>
<ds:datastoreItem xmlns:ds="http://schemas.openxmlformats.org/officeDocument/2006/customXml" ds:itemID="{CAA3E550-1E97-40C4-86AF-24CE675B53F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4d65a0-5b29-4eac-b110-4dec9eb5e7db"/>
    <ds:schemaRef ds:uri="8c2b0bd0-d90f-479d-80ec-e7bd01e25c7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21</vt:i4>
      </vt:variant>
      <vt:variant>
        <vt:lpstr>Įvardytieji diapazonai</vt:lpstr>
      </vt:variant>
      <vt:variant>
        <vt:i4>29</vt:i4>
      </vt:variant>
    </vt:vector>
  </HeadingPairs>
  <TitlesOfParts>
    <vt:vector size="50" baseType="lpstr">
      <vt:lpstr>II skyrius</vt:lpstr>
      <vt:lpstr>III skyrius</vt:lpstr>
      <vt:lpstr>IV skyrius I skirsnis</vt:lpstr>
      <vt:lpstr>IV skyrius II skirsnis</vt:lpstr>
      <vt:lpstr>IV skyrius III skirsnis</vt:lpstr>
      <vt:lpstr>IV skyrius IV skirsnis</vt:lpstr>
      <vt:lpstr>IV skyrius V skirsnis</vt:lpstr>
      <vt:lpstr>IV skyrius VI skirsnis</vt:lpstr>
      <vt:lpstr>IV skyrius VII skirsnis</vt:lpstr>
      <vt:lpstr>IV skyrius VIII skirsinis</vt:lpstr>
      <vt:lpstr>IV skyrius IX skirsnis</vt:lpstr>
      <vt:lpstr>IV skyrius X skirsnis</vt:lpstr>
      <vt:lpstr>IV skyrius XI skirsnis</vt:lpstr>
      <vt:lpstr>IV skyrius XII skirsnis</vt:lpstr>
      <vt:lpstr>IV skyrius XIII skirsnis </vt:lpstr>
      <vt:lpstr>IV skyrius XIV skirsnis</vt:lpstr>
      <vt:lpstr>IV skyrius XV skirsnis</vt:lpstr>
      <vt:lpstr>Lapas1</vt:lpstr>
      <vt:lpstr>1 lentelė</vt:lpstr>
      <vt:lpstr>2 lentelė</vt:lpstr>
      <vt:lpstr>3 lentelė</vt:lpstr>
      <vt:lpstr>'II skyrius'!_ftn1</vt:lpstr>
      <vt:lpstr>'1 lentelė'!Print_Area</vt:lpstr>
      <vt:lpstr>'II skyrius'!Print_Area</vt:lpstr>
      <vt:lpstr>'III skyrius'!Print_Area</vt:lpstr>
      <vt:lpstr>'IV skyrius I skirsnis'!Print_Area</vt:lpstr>
      <vt:lpstr>'IV skyrius II skirsnis'!Print_Area</vt:lpstr>
      <vt:lpstr>'IV skyrius III skirsnis'!Print_Area</vt:lpstr>
      <vt:lpstr>'IV skyrius IV skirsnis'!Print_Area</vt:lpstr>
      <vt:lpstr>'IV skyrius IX skirsnis'!Print_Area</vt:lpstr>
      <vt:lpstr>'IV skyrius V skirsnis'!Print_Area</vt:lpstr>
      <vt:lpstr>'IV skyrius VI skirsnis'!Print_Area</vt:lpstr>
      <vt:lpstr>'IV skyrius VII skirsnis'!Print_Area</vt:lpstr>
      <vt:lpstr>'IV skyrius VIII skirsinis'!Print_Area</vt:lpstr>
      <vt:lpstr>'IV skyrius X skirsnis'!Print_Area</vt:lpstr>
      <vt:lpstr>'IV skyrius XI skirsnis'!Print_Area</vt:lpstr>
      <vt:lpstr>'IV skyrius XII skirsnis'!Print_Area</vt:lpstr>
      <vt:lpstr>'IV skyrius XIV skirsnis'!Print_Area</vt:lpstr>
      <vt:lpstr>'IV skyrius XV skirsnis'!Print_Area</vt:lpstr>
      <vt:lpstr>'1 lentelė'!Print_Titles</vt:lpstr>
      <vt:lpstr>'2 lentelė'!Print_Titles</vt:lpstr>
      <vt:lpstr>'II skyrius'!Print_Titles</vt:lpstr>
      <vt:lpstr>'III skyrius'!Print_Titles</vt:lpstr>
      <vt:lpstr>'IV skyrius I skirsnis'!Print_Titles</vt:lpstr>
      <vt:lpstr>'IV skyrius IV skirsnis'!Print_Titles</vt:lpstr>
      <vt:lpstr>'IV skyrius VI skirsnis'!Print_Titles</vt:lpstr>
      <vt:lpstr>'IV skyrius VII skirsnis'!Print_Titles</vt:lpstr>
      <vt:lpstr>'IV skyrius VIII skirsinis'!Print_Titles</vt:lpstr>
      <vt:lpstr>'IV skyrius XII skirsnis'!Print_Titles</vt:lpstr>
      <vt:lpstr>'IV skyrius XIII skirsnis '!Print_Titles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Džesika Bernotaitė</dc:creator>
  <cp:keywords/>
  <dc:description/>
  <cp:lastModifiedBy>Inga Kupcikevičiūtė</cp:lastModifiedBy>
  <cp:revision/>
  <dcterms:created xsi:type="dcterms:W3CDTF">2015-06-05T18:17:20Z</dcterms:created>
  <dcterms:modified xsi:type="dcterms:W3CDTF">2025-10-30T11:09:41Z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0x010100D6BCBA7A087B334792E97417280903C7</vt:lpwstr>
  </property>
  <property fmtid="{D5CDD505-2E9C-101B-9397-08002B2CF9AE}" pid="3" name="MediaServiceImageTags">
    <vt:lpwstr/>
  </property>
  <property fmtid="{D5CDD505-2E9C-101B-9397-08002B2CF9AE}" pid="4" name="Order">
    <vt:r8>1009100</vt:r8>
  </property>
  <property fmtid="{D5CDD505-2E9C-101B-9397-08002B2CF9AE}" pid="5" name="xd_Signature">
    <vt:bool>false</vt:bool>
  </property>
  <property fmtid="{D5CDD505-2E9C-101B-9397-08002B2CF9AE}" pid="6" name="xd_ProgID">
    <vt:lpwstr/>
  </property>
  <property fmtid="{D5CDD505-2E9C-101B-9397-08002B2CF9AE}" pid="7" name="_ExtendedDescription">
    <vt:lpwstr/>
  </property>
  <property fmtid="{D5CDD505-2E9C-101B-9397-08002B2CF9AE}" pid="8" name="TriggerFlowInfo">
    <vt:lpwstr/>
  </property>
  <property fmtid="{D5CDD505-2E9C-101B-9397-08002B2CF9AE}" pid="9" name="_SourceUrl">
    <vt:lpwstr/>
  </property>
  <property fmtid="{D5CDD505-2E9C-101B-9397-08002B2CF9AE}" pid="10" name="_SharedFileIndex">
    <vt:lpwstr/>
  </property>
  <property fmtid="{D5CDD505-2E9C-101B-9397-08002B2CF9AE}" pid="11" name="ComplianceAssetId">
    <vt:lpwstr/>
  </property>
  <property fmtid="{D5CDD505-2E9C-101B-9397-08002B2CF9AE}" pid="12" name="TemplateUrl">
    <vt:lpwstr/>
  </property>
</Properties>
</file>